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mphilip1\appdata\local\bentley\projectwise\workingdir\ohiodot-pw.bentley.com_ohiodot-pw-02\matthew.philips@dot.ohio.gov\d1052576\"/>
    </mc:Choice>
  </mc:AlternateContent>
  <xr:revisionPtr revIDLastSave="0" documentId="13_ncr:1_{EA31F56E-E92A-422D-A9A1-DF6645B23B66}" xr6:coauthVersionLast="47" xr6:coauthVersionMax="47" xr10:uidLastSave="{00000000-0000-0000-0000-000000000000}"/>
  <bookViews>
    <workbookView xWindow="28680" yWindow="-120" windowWidth="29040" windowHeight="15720" activeTab="2" xr2:uid="{E8423A3A-C580-4595-AFFE-BC03B7659015}"/>
  </bookViews>
  <sheets>
    <sheet name="Instructions" sheetId="5" r:id="rId1"/>
    <sheet name="Structures" sheetId="3" r:id="rId2"/>
    <sheet name="Culverts-Conduit" sheetId="2" r:id="rId3"/>
    <sheet name="validation" sheetId="4" state="hidden" r:id="rId4"/>
  </sheets>
  <externalReferences>
    <externalReference r:id="rId5"/>
  </externalReferences>
  <definedNames>
    <definedName name="_xlnm.Print_Area" localSheetId="2">Table1[]</definedName>
    <definedName name="_xlnm.Print_Area" localSheetId="1">Table13[]</definedName>
    <definedName name="_xlnm.Print_Titles" localSheetId="2">'Culverts-Conduit'!$2:$7</definedName>
    <definedName name="_xlnm.Print_Titles" localSheetId="1">Structures!$2:$10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7" i="2" l="1"/>
  <c r="S16" i="2"/>
  <c r="S15" i="2"/>
  <c r="S14" i="2"/>
  <c r="I17" i="2"/>
  <c r="H17" i="2"/>
  <c r="I16" i="2"/>
  <c r="H16" i="2"/>
  <c r="I15" i="2"/>
  <c r="H15" i="2"/>
  <c r="H14" i="2"/>
  <c r="I14" i="2"/>
  <c r="S12" i="2"/>
  <c r="V11" i="2"/>
  <c r="V10" i="2"/>
  <c r="S10" i="2"/>
  <c r="V9" i="2"/>
  <c r="S9" i="2"/>
  <c r="I9" i="2"/>
  <c r="H9" i="2"/>
  <c r="V8" i="2"/>
  <c r="F8" i="2"/>
  <c r="F9" i="2"/>
  <c r="F10" i="2"/>
  <c r="F11" i="2"/>
  <c r="F12" i="2"/>
  <c r="F13" i="2"/>
  <c r="F14" i="2"/>
  <c r="F15" i="2"/>
  <c r="F16" i="2"/>
  <c r="F17" i="2"/>
  <c r="R5" i="2"/>
</calcChain>
</file>

<file path=xl/sharedStrings.xml><?xml version="1.0" encoding="utf-8"?>
<sst xmlns="http://schemas.openxmlformats.org/spreadsheetml/2006/main" count="193" uniqueCount="92">
  <si>
    <t>Treatment</t>
  </si>
  <si>
    <t>Inlet End Type</t>
  </si>
  <si>
    <t>Outlet End Type</t>
  </si>
  <si>
    <t>Shape</t>
  </si>
  <si>
    <t>Number of Cells</t>
  </si>
  <si>
    <t>Broken Back (Y/N)</t>
  </si>
  <si>
    <t>Span (in)</t>
  </si>
  <si>
    <t>Rise (in)</t>
  </si>
  <si>
    <t>Length (ft)</t>
  </si>
  <si>
    <t>Maximum Height of Cover (ft)</t>
  </si>
  <si>
    <t>Skew (degrees)</t>
  </si>
  <si>
    <t>Proposed CFN</t>
  </si>
  <si>
    <t>Existing CFN</t>
  </si>
  <si>
    <t>Centerline Alignment</t>
  </si>
  <si>
    <t>Beginning Station</t>
  </si>
  <si>
    <t>Ending Station</t>
  </si>
  <si>
    <t>Beginning Offset (- for Lt, + for Rt)</t>
  </si>
  <si>
    <t>Ending Offset  (- for Lt, + for Rt)</t>
  </si>
  <si>
    <t>Project CRS:</t>
  </si>
  <si>
    <t>Project PID:</t>
  </si>
  <si>
    <t>Prepared by:</t>
  </si>
  <si>
    <t>Date:</t>
  </si>
  <si>
    <t>Plan Split</t>
  </si>
  <si>
    <t>Culvert / Conduit Project Inventory Spreadsheet</t>
  </si>
  <si>
    <t>Structures Project Inventory Spreadsheet</t>
  </si>
  <si>
    <t>Existing SFN</t>
  </si>
  <si>
    <t>Proposed SFN</t>
  </si>
  <si>
    <t>Structure CRS</t>
  </si>
  <si>
    <t>Prepared By:</t>
  </si>
  <si>
    <t>Plan Sheet Number</t>
  </si>
  <si>
    <t>S</t>
  </si>
  <si>
    <t>D</t>
  </si>
  <si>
    <t>C</t>
  </si>
  <si>
    <t>M</t>
  </si>
  <si>
    <t>T</t>
  </si>
  <si>
    <t>V</t>
  </si>
  <si>
    <t>N</t>
  </si>
  <si>
    <t>ODOT</t>
  </si>
  <si>
    <t>City</t>
  </si>
  <si>
    <t>Township</t>
  </si>
  <si>
    <t>Village</t>
  </si>
  <si>
    <t>ODNR</t>
  </si>
  <si>
    <t>Agency</t>
  </si>
  <si>
    <t>Agency Code</t>
  </si>
  <si>
    <t>Owner / Maintenance Responsibility</t>
  </si>
  <si>
    <t>Owner</t>
  </si>
  <si>
    <t>Maintenance Responsibility</t>
  </si>
  <si>
    <t>Split</t>
  </si>
  <si>
    <t>County</t>
  </si>
  <si>
    <t>Conduit Treatment</t>
  </si>
  <si>
    <t>New Conduit</t>
  </si>
  <si>
    <t>Remove Conduit</t>
  </si>
  <si>
    <t>Replace Conduit</t>
  </si>
  <si>
    <t>Jack and Bore</t>
  </si>
  <si>
    <t>Clean or Remove Debris</t>
  </si>
  <si>
    <t>Drainage Structure Repair/Replace</t>
  </si>
  <si>
    <t>Extend Conduit</t>
  </si>
  <si>
    <t>Headwall Repair</t>
  </si>
  <si>
    <t>Inspect Conduit</t>
  </si>
  <si>
    <t>Invert Field Paving</t>
  </si>
  <si>
    <t>Lining Conduit</t>
  </si>
  <si>
    <t>Spot Treatment</t>
  </si>
  <si>
    <t>Treatment Type</t>
  </si>
  <si>
    <t>Erosion Prevention/Repair</t>
  </si>
  <si>
    <t>Material (CMS Number)</t>
  </si>
  <si>
    <t>v20220105</t>
  </si>
  <si>
    <t>Not Treated</t>
  </si>
  <si>
    <t>INSTRUCTIONS</t>
  </si>
  <si>
    <r>
      <t xml:space="preserve">At Stage 2 the Designer completes this spreadsheet (both the Structures and Conduit Tabs) and submits with the Stage 2 Plans as an excel spreadsheet, not a PDF.    The file will be placed in the Submission Folder.
This spreadsheet is required whenever there are Conduits and/or Structures in the plans that are being worked on and have associated pay items.  Regardless of the source of funding, maintenance responsibility and/or ownership of the Structures and/or Conduits.
The ODOT Project Manager will put a copy of the form in the Comments Folder and forward a link to this form and the Stage 2 Plans to the Planning Culvert Manager &amp; Planning Bridge Engineer.  After they have completed their work they will forward links to the Ellis manager to assign Plan splits.
At the conclusion of the Staged Review the ODOT PM will return the completed spreadsheet to the Designer.   The Designer shall not start assigning estimated quantities to plan splits until this spreadsheet is back to them.  
</t>
    </r>
    <r>
      <rPr>
        <b/>
        <sz val="11"/>
        <color theme="1"/>
        <rFont val="Trebuchet MS"/>
        <family val="2"/>
      </rPr>
      <t>CONDUITS</t>
    </r>
    <r>
      <rPr>
        <sz val="11"/>
        <color theme="1"/>
        <rFont val="Trebuchet MS"/>
        <family val="2"/>
      </rPr>
      <t xml:space="preserve">:
A line for every conduit (existing and/or new) (open or closed ends) that is under pavement (or would impact the pavement if it failed) is required. If it is a Conduit Replacement a separate line is required for the removed Conduit and the new Conduit.  Conduits being rehabilitated may have more than one line, a new line is required for each treatment type.  The Designer can obtain information on the existing conduit from the ODOT TIMS Website. https://gis.dot.state.oh.us/tims/
Conduits are defined as a span of 12" up to  120" (not including 120", if it is 120" or larger it is a structure)
The District will assign new CFNs, Plan Split and Ownership for the Conduit.   These columns have a green heading.
The Designer shall add a column in the Sub-Summary Table in the Plans to show the CFN of the Existing and Proposed Conduits.
</t>
    </r>
    <r>
      <rPr>
        <b/>
        <sz val="11"/>
        <color theme="1"/>
        <rFont val="Trebuchet MS"/>
        <family val="2"/>
      </rPr>
      <t>STRUCTURES</t>
    </r>
    <r>
      <rPr>
        <sz val="11"/>
        <color theme="1"/>
        <rFont val="Trebuchet MS"/>
        <family val="2"/>
      </rPr>
      <t xml:space="preserve">
A line for every Structure (existing and/or new) is required.  If there is utility work it shall be broken out on a separate line.  The District will assign new SFNs and Plan Splits.  
A structure is defined as having a span of 10' (120") or greater.
If a new SFN is required the Designer will obtain from the Office of Structural Engineering.  A form is provided on the ODOT Web Site at https://www.transportation.ohio.gov/wps/portal/gov/odot/working/data-tools/resources/assetwise-inspection-system
Plan Splits are to be shown on the Bridge Estimated Quantity Tables in the Plans.  SFNs are also to be displayed on the Plan Sheets.</t>
    </r>
  </si>
  <si>
    <t>TRU-80-11.32 Truck Parking</t>
  </si>
  <si>
    <t>Matthew E. Philips, PE</t>
  </si>
  <si>
    <t>--</t>
  </si>
  <si>
    <t>BLP_TruckParking</t>
  </si>
  <si>
    <t>GP001</t>
  </si>
  <si>
    <t>Plan Callout ID (P-1, etc)</t>
  </si>
  <si>
    <t>Circular</t>
  </si>
  <si>
    <t>CB</t>
  </si>
  <si>
    <t>HW</t>
  </si>
  <si>
    <t>GM001</t>
  </si>
  <si>
    <t>DX-3</t>
  </si>
  <si>
    <t>DX-2</t>
  </si>
  <si>
    <t>GP002</t>
  </si>
  <si>
    <t>MH</t>
  </si>
  <si>
    <t>DP001</t>
  </si>
  <si>
    <t>P-1</t>
  </si>
  <si>
    <t>P-2</t>
  </si>
  <si>
    <t>P-3</t>
  </si>
  <si>
    <t>P-4</t>
  </si>
  <si>
    <t>P-5</t>
  </si>
  <si>
    <t>Type B</t>
  </si>
  <si>
    <t>Type C</t>
  </si>
  <si>
    <t>01/IMS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</si>
</sst>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F800]dddd\,\ mmmm\ dd\,\ yyyy"/>
    <numFmt numFmtId="165" formatCode="0000000"/>
    <numFmt numFmtId="166" formatCode="0.0"/>
    <numFmt numFmtId="167" formatCode="0\+00.0"/>
  </numFmts>
  <fonts count="7" x14ac:knownFonts="1">
    <font>
      <sz val="11"/>
      <color theme="1"/>
      <name val="Calibri"/>
      <family val="2"/>
      <scheme val="minor"/>
    </font>
    <font>
      <b/>
      <sz val="16"/>
      <color theme="1"/>
      <name val="Trebuchet MS"/>
      <family val="2"/>
    </font>
    <font>
      <sz val="11"/>
      <color theme="1"/>
      <name val="Trebuchet MS"/>
      <family val="2"/>
    </font>
    <font>
      <b/>
      <sz val="20"/>
      <color theme="1"/>
      <name val="Trebuchet MS"/>
      <family val="2"/>
    </font>
    <font>
      <sz val="8"/>
      <name val="Calibri"/>
      <family val="2"/>
      <scheme val="minor"/>
    </font>
    <font>
      <b/>
      <sz val="14"/>
      <color theme="1"/>
      <name val="Calibri"/>
      <family val="2"/>
      <scheme val="minor"/>
    </font>
    <font>
      <b/>
      <sz val="11"/>
      <color theme="1"/>
      <name val="Trebuchet MS"/>
      <family val="2"/>
    </font>
  </fonts>
  <fills count="4">
    <fill>
      <patternFill patternType="none"/>
    </fill>
    <fill>
      <patternFill patternType="gray125"/>
    </fill>
    <fill>
      <patternFill patternType="solid">
        <fgColor rgb="FFFFFF00"/>
        <bgColor indexed="64"/>
      </patternFill>
    </fill>
    <fill>
      <patternFill patternType="solid">
        <fgColor rgb="FF00B050"/>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wrapText="1"/>
    </xf>
    <xf numFmtId="0" fontId="2" fillId="0" borderId="0" xfId="0" applyFont="1" applyAlignment="1">
      <alignment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0" xfId="0" applyFont="1" applyAlignment="1">
      <alignment horizontal="left" vertical="top"/>
    </xf>
    <xf numFmtId="0" fontId="1" fillId="0" borderId="0" xfId="0" applyFont="1" applyAlignment="1">
      <alignment horizontal="center" vertical="center"/>
    </xf>
    <xf numFmtId="0" fontId="1" fillId="0" borderId="0" xfId="0" applyFont="1" applyAlignment="1">
      <alignment horizontal="right" vertical="center"/>
    </xf>
    <xf numFmtId="0" fontId="2" fillId="2" borderId="0" xfId="0" applyFont="1" applyFill="1" applyAlignment="1">
      <alignment vertical="center"/>
    </xf>
    <xf numFmtId="0" fontId="0" fillId="0" borderId="0" xfId="0" applyAlignment="1">
      <alignment horizontal="center"/>
    </xf>
    <xf numFmtId="0" fontId="5" fillId="0" borderId="0" xfId="0" applyFont="1"/>
    <xf numFmtId="165" fontId="2" fillId="0" borderId="0" xfId="0" applyNumberFormat="1" applyFont="1" applyAlignment="1">
      <alignment horizontal="center" vertical="top" wrapText="1"/>
    </xf>
    <xf numFmtId="165" fontId="2" fillId="0" borderId="0" xfId="0" applyNumberFormat="1" applyFont="1" applyAlignment="1">
      <alignment horizontal="center" vertical="top"/>
    </xf>
    <xf numFmtId="0" fontId="2" fillId="3" borderId="0" xfId="0" applyFont="1" applyFill="1" applyAlignment="1">
      <alignment horizontal="center" wrapText="1"/>
    </xf>
    <xf numFmtId="0" fontId="6" fillId="2" borderId="0" xfId="0" applyFont="1" applyFill="1" applyAlignment="1">
      <alignment vertical="center"/>
    </xf>
    <xf numFmtId="165" fontId="2" fillId="0" borderId="0" xfId="0" quotePrefix="1" applyNumberFormat="1" applyFont="1" applyAlignment="1">
      <alignment horizontal="center" vertical="top"/>
    </xf>
    <xf numFmtId="0" fontId="2" fillId="0" borderId="0" xfId="0" quotePrefix="1" applyFont="1" applyAlignment="1">
      <alignment horizontal="center" vertical="top"/>
    </xf>
    <xf numFmtId="166" fontId="2" fillId="0" borderId="0" xfId="0" applyNumberFormat="1" applyFont="1" applyAlignment="1">
      <alignment horizontal="center" vertical="top"/>
    </xf>
    <xf numFmtId="167" fontId="2" fillId="0" borderId="0" xfId="0" applyNumberFormat="1" applyFont="1" applyAlignment="1">
      <alignment horizontal="center" vertical="top"/>
    </xf>
    <xf numFmtId="165" fontId="2" fillId="0" borderId="0" xfId="0" quotePrefix="1" applyNumberFormat="1" applyFont="1" applyAlignment="1">
      <alignment horizontal="center" vertical="top" wrapText="1"/>
    </xf>
    <xf numFmtId="0" fontId="2" fillId="2" borderId="0" xfId="0" applyFont="1" applyFill="1" applyAlignment="1">
      <alignment horizontal="left" vertical="top" wrapText="1"/>
    </xf>
    <xf numFmtId="0" fontId="3" fillId="0" borderId="0" xfId="0" applyFont="1" applyAlignment="1">
      <alignment horizontal="center" vertical="center"/>
    </xf>
    <xf numFmtId="0" fontId="1" fillId="0" borderId="0" xfId="0" applyFont="1" applyAlignment="1">
      <alignment horizontal="right" vertical="center"/>
    </xf>
    <xf numFmtId="0" fontId="1" fillId="0" borderId="1" xfId="0" applyFont="1" applyBorder="1" applyAlignment="1">
      <alignment horizontal="center" vertical="center"/>
    </xf>
    <xf numFmtId="164" fontId="1" fillId="0" borderId="2" xfId="0" applyNumberFormat="1" applyFont="1" applyBorder="1" applyAlignment="1">
      <alignment horizontal="center" vertical="center"/>
    </xf>
    <xf numFmtId="0" fontId="1" fillId="0" borderId="2" xfId="0" applyFont="1" applyBorder="1" applyAlignment="1">
      <alignment horizontal="center" vertical="center"/>
    </xf>
    <xf numFmtId="2" fontId="5" fillId="0" borderId="0" xfId="0" applyNumberFormat="1" applyFont="1" applyAlignment="1">
      <alignment horizontal="center" wrapText="1"/>
    </xf>
  </cellXfs>
  <cellStyles count="1">
    <cellStyle name="Normal" xfId="0" builtinId="0"/>
  </cellStyles>
  <dxfs count="34">
    <dxf>
      <alignment horizontal="center" vertical="bottom"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166" formatCode="0.0"/>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166" formatCode="0.0"/>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167" formatCode="0\+00.0"/>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166" formatCode="0.0"/>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167" formatCode="0\+00.0"/>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0" formatCode="General"/>
      <alignment horizontal="left"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165" formatCode="0000000"/>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numFmt numFmtId="165" formatCode="0000000"/>
      <alignment horizontal="center" vertical="top" textRotation="0" wrapText="1" indent="0" justifyLastLine="0" shrinkToFit="0" readingOrder="0"/>
    </dxf>
    <dxf>
      <font>
        <b val="0"/>
        <i val="0"/>
        <strike val="0"/>
        <condense val="0"/>
        <extend val="0"/>
        <outline val="0"/>
        <shadow val="0"/>
        <u val="none"/>
        <vertAlign val="baseline"/>
        <sz val="11"/>
        <color theme="1"/>
        <name val="Trebuchet MS"/>
        <family val="2"/>
        <scheme val="none"/>
      </font>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alignment horizontal="center" vertical="bottom" textRotation="0" wrapText="1" indent="0" justifyLastLine="0" shrinkToFit="0" readingOrder="0"/>
    </dxf>
    <dxf>
      <font>
        <b val="0"/>
        <i val="0"/>
        <strike val="0"/>
        <condense val="0"/>
        <extend val="0"/>
        <outline val="0"/>
        <shadow val="0"/>
        <u val="none"/>
        <vertAlign val="baseline"/>
        <sz val="11"/>
        <color theme="1"/>
        <name val="Trebuchet MS"/>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alignment horizontal="center" vertical="top" textRotation="0" wrapText="1" indent="0" justifyLastLine="0" shrinkToFit="0" readingOrder="0"/>
    </dxf>
    <dxf>
      <font>
        <b val="0"/>
        <i val="0"/>
        <strike val="0"/>
        <condense val="0"/>
        <extend val="0"/>
        <outline val="0"/>
        <shadow val="0"/>
        <u val="none"/>
        <vertAlign val="baseline"/>
        <sz val="11"/>
        <color rgb="FF000000"/>
        <name val="Trebuchet MS"/>
        <family val="2"/>
        <scheme val="none"/>
      </font>
      <alignment horizontal="center" vertical="top" textRotation="0" wrapText="0" indent="0" justifyLastLine="0" shrinkToFit="0" readingOrder="0"/>
    </dxf>
    <dxf>
      <font>
        <b val="0"/>
        <i val="0"/>
        <strike val="0"/>
        <condense val="0"/>
        <extend val="0"/>
        <outline val="0"/>
        <shadow val="0"/>
        <u val="none"/>
        <vertAlign val="baseline"/>
        <sz val="11"/>
        <color theme="1"/>
        <name val="Trebuchet MS"/>
        <family val="2"/>
        <scheme val="none"/>
      </font>
      <alignment horizontal="center" vertical="bottom" textRotation="0" wrapText="1" indent="0" justifyLastLine="0" shrinkToFit="0" readingOrder="0"/>
    </dxf>
  </dxfs>
  <tableStyles count="1" defaultTableStyle="TableStyleMedium2" defaultPivotStyle="PivotStyleLight16">
    <tableStyle name="Invisible" pivot="0" table="0" count="0" xr9:uid="{FA1FCCB4-6544-4483-B93A-0798DF00B7E5}"/>
  </tableStyles>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philip1\appdata\local\bentley\projectwise\workingdir\ohiodot-pw.bentley.com_ohiodot-pw-02\matthew.philips@dot.ohio.gov\d1052677\121698_SheetIndex.xlsx" TargetMode="External"/><Relationship Id="rId1" Type="http://schemas.openxmlformats.org/officeDocument/2006/relationships/externalLinkPath" Target="/users/mphilip1/appdata/local/bentley/projectwise/workingdir/ohiodot-pw.bentley.com_ohiodot-pw-02/matthew.philips@dot.ohio.gov/d1052677/121698_SheetInde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Index"/>
      <sheetName val="PlanIndex-NOT USED"/>
    </sheetNames>
    <sheetDataSet>
      <sheetData sheetId="0">
        <row r="14">
          <cell r="B14" t="str">
            <v>P.1</v>
          </cell>
          <cell r="F14" t="str">
            <v>GT001</v>
          </cell>
        </row>
        <row r="15">
          <cell r="B15" t="str">
            <v>P.2</v>
          </cell>
          <cell r="F15" t="str">
            <v>GB001</v>
          </cell>
        </row>
        <row r="16">
          <cell r="B16" t="str">
            <v>P.3</v>
          </cell>
          <cell r="F16" t="str">
            <v>GY001</v>
          </cell>
        </row>
        <row r="17">
          <cell r="B17" t="str">
            <v>P.4</v>
          </cell>
          <cell r="F17" t="str">
            <v>GY002</v>
          </cell>
        </row>
        <row r="18">
          <cell r="B18" t="str">
            <v>P.5</v>
          </cell>
          <cell r="F18" t="str">
            <v>GY003</v>
          </cell>
        </row>
        <row r="19">
          <cell r="B19" t="str">
            <v>P.6</v>
          </cell>
          <cell r="F19" t="str">
            <v>GN001</v>
          </cell>
        </row>
        <row r="20">
          <cell r="B20" t="str">
            <v>P.7</v>
          </cell>
          <cell r="F20" t="str">
            <v>GN002</v>
          </cell>
        </row>
        <row r="21">
          <cell r="B21" t="str">
            <v>P.8</v>
          </cell>
          <cell r="F21" t="str">
            <v>GN003</v>
          </cell>
        </row>
        <row r="22">
          <cell r="B22" t="str">
            <v>P.9</v>
          </cell>
          <cell r="F22" t="str">
            <v>MN001</v>
          </cell>
        </row>
        <row r="23">
          <cell r="B23" t="str">
            <v>P.10</v>
          </cell>
          <cell r="F23" t="str">
            <v>MN002</v>
          </cell>
        </row>
        <row r="24">
          <cell r="B24" t="str">
            <v>P.11</v>
          </cell>
          <cell r="F24" t="str">
            <v>GS001</v>
          </cell>
        </row>
        <row r="25">
          <cell r="B25" t="str">
            <v>P.12</v>
          </cell>
          <cell r="F25" t="str">
            <v>DE001</v>
          </cell>
        </row>
        <row r="26">
          <cell r="B26" t="str">
            <v>P.13</v>
          </cell>
          <cell r="F26" t="str">
            <v>GP003</v>
          </cell>
        </row>
        <row r="27">
          <cell r="B27" t="str">
            <v>P.14</v>
          </cell>
          <cell r="F27" t="str">
            <v>GP001</v>
          </cell>
        </row>
        <row r="28">
          <cell r="B28" t="str">
            <v>P.15</v>
          </cell>
          <cell r="F28" t="str">
            <v>GP002</v>
          </cell>
        </row>
        <row r="29">
          <cell r="B29" t="str">
            <v>P.16</v>
          </cell>
          <cell r="F29" t="str">
            <v>GF001</v>
          </cell>
        </row>
        <row r="30">
          <cell r="B30" t="str">
            <v>P.17</v>
          </cell>
          <cell r="F30" t="str">
            <v>XS001</v>
          </cell>
        </row>
        <row r="31">
          <cell r="B31" t="str">
            <v>P.18</v>
          </cell>
          <cell r="F31" t="str">
            <v>XS002</v>
          </cell>
        </row>
        <row r="32">
          <cell r="B32" t="str">
            <v>P.19</v>
          </cell>
          <cell r="F32" t="str">
            <v>XS003</v>
          </cell>
        </row>
        <row r="33">
          <cell r="B33" t="str">
            <v>P.20</v>
          </cell>
          <cell r="F33" t="str">
            <v>XS004</v>
          </cell>
        </row>
        <row r="34">
          <cell r="B34" t="str">
            <v>P.21</v>
          </cell>
          <cell r="F34" t="str">
            <v>XS005</v>
          </cell>
        </row>
        <row r="35">
          <cell r="B35" t="str">
            <v>P.22</v>
          </cell>
          <cell r="F35" t="str">
            <v>XS006</v>
          </cell>
        </row>
        <row r="36">
          <cell r="B36" t="str">
            <v>P.23</v>
          </cell>
          <cell r="F36" t="str">
            <v>XS007</v>
          </cell>
        </row>
        <row r="37">
          <cell r="B37" t="str">
            <v>P.24</v>
          </cell>
          <cell r="F37" t="str">
            <v>XS008</v>
          </cell>
        </row>
        <row r="38">
          <cell r="B38" t="str">
            <v>P.25</v>
          </cell>
          <cell r="F38" t="str">
            <v>XS009</v>
          </cell>
        </row>
        <row r="39">
          <cell r="B39" t="str">
            <v>P.26</v>
          </cell>
          <cell r="F39" t="str">
            <v>XS010</v>
          </cell>
        </row>
        <row r="40">
          <cell r="B40" t="str">
            <v>P.27</v>
          </cell>
          <cell r="F40" t="str">
            <v>XS011</v>
          </cell>
        </row>
        <row r="41">
          <cell r="B41" t="str">
            <v>P.28</v>
          </cell>
          <cell r="F41" t="str">
            <v>XS012</v>
          </cell>
        </row>
        <row r="42">
          <cell r="B42" t="str">
            <v>P.29</v>
          </cell>
          <cell r="F42" t="str">
            <v>XS013</v>
          </cell>
        </row>
        <row r="43">
          <cell r="B43" t="str">
            <v>P.30</v>
          </cell>
          <cell r="F43" t="str">
            <v>XS014</v>
          </cell>
        </row>
        <row r="44">
          <cell r="B44" t="str">
            <v>P.31</v>
          </cell>
          <cell r="F44" t="str">
            <v>XS015</v>
          </cell>
        </row>
        <row r="45">
          <cell r="B45" t="str">
            <v>P.32</v>
          </cell>
          <cell r="F45" t="str">
            <v>XS016</v>
          </cell>
        </row>
        <row r="46">
          <cell r="B46" t="str">
            <v>P.33</v>
          </cell>
          <cell r="F46" t="str">
            <v>XS017</v>
          </cell>
        </row>
        <row r="47">
          <cell r="B47" t="str">
            <v>P.34</v>
          </cell>
          <cell r="F47" t="str">
            <v>XS018</v>
          </cell>
        </row>
        <row r="48">
          <cell r="B48" t="str">
            <v>P.35</v>
          </cell>
          <cell r="F48" t="str">
            <v>XS019</v>
          </cell>
        </row>
        <row r="49">
          <cell r="B49" t="str">
            <v>P.36</v>
          </cell>
          <cell r="F49" t="str">
            <v>XS020</v>
          </cell>
        </row>
        <row r="50">
          <cell r="B50" t="str">
            <v>P.37</v>
          </cell>
          <cell r="F50" t="str">
            <v>XS021</v>
          </cell>
        </row>
        <row r="51">
          <cell r="B51" t="str">
            <v>P.38</v>
          </cell>
          <cell r="F51" t="str">
            <v>XS022</v>
          </cell>
        </row>
        <row r="52">
          <cell r="B52" t="str">
            <v>P.39</v>
          </cell>
          <cell r="F52" t="str">
            <v>XS023</v>
          </cell>
        </row>
        <row r="53">
          <cell r="B53" t="str">
            <v>P.40</v>
          </cell>
          <cell r="F53" t="str">
            <v>XS024</v>
          </cell>
        </row>
        <row r="54">
          <cell r="B54" t="str">
            <v>P.41</v>
          </cell>
          <cell r="F54" t="str">
            <v>XS025</v>
          </cell>
        </row>
        <row r="55">
          <cell r="B55" t="str">
            <v>P.42</v>
          </cell>
          <cell r="F55" t="str">
            <v>XS026</v>
          </cell>
        </row>
        <row r="56">
          <cell r="B56" t="str">
            <v>P.43</v>
          </cell>
          <cell r="F56" t="str">
            <v>XS027</v>
          </cell>
        </row>
        <row r="57">
          <cell r="B57" t="str">
            <v>P.44</v>
          </cell>
          <cell r="F57" t="str">
            <v>GI003</v>
          </cell>
        </row>
        <row r="58">
          <cell r="B58" t="str">
            <v>P.45</v>
          </cell>
          <cell r="F58" t="str">
            <v>GI001</v>
          </cell>
        </row>
        <row r="59">
          <cell r="B59" t="str">
            <v>P.46</v>
          </cell>
          <cell r="F59" t="str">
            <v>GI002</v>
          </cell>
        </row>
        <row r="60">
          <cell r="B60" t="str">
            <v>P.47</v>
          </cell>
          <cell r="F60" t="str">
            <v>GA003</v>
          </cell>
        </row>
        <row r="61">
          <cell r="B61" t="str">
            <v>P.48</v>
          </cell>
          <cell r="F61" t="str">
            <v>GA001</v>
          </cell>
        </row>
        <row r="62">
          <cell r="B62" t="str">
            <v>P.49</v>
          </cell>
          <cell r="F62" t="str">
            <v>GA002</v>
          </cell>
        </row>
        <row r="63">
          <cell r="B63" t="str">
            <v>P.50</v>
          </cell>
          <cell r="F63" t="str">
            <v>GD001</v>
          </cell>
        </row>
        <row r="64">
          <cell r="B64" t="str">
            <v>P.51</v>
          </cell>
          <cell r="F64" t="str">
            <v>GM001</v>
          </cell>
        </row>
        <row r="65">
          <cell r="B65" t="str">
            <v>P.52</v>
          </cell>
          <cell r="F65" t="str">
            <v>DP001</v>
          </cell>
        </row>
        <row r="66">
          <cell r="B66" t="str">
            <v>P.53</v>
          </cell>
          <cell r="F66" t="str">
            <v>CP001</v>
          </cell>
        </row>
        <row r="67">
          <cell r="B67" t="str">
            <v>P.54</v>
          </cell>
          <cell r="F67" t="str">
            <v>LN001</v>
          </cell>
        </row>
        <row r="68">
          <cell r="B68" t="str">
            <v>P.55</v>
          </cell>
          <cell r="F68" t="str">
            <v>LP001</v>
          </cell>
        </row>
        <row r="69">
          <cell r="B69" t="str">
            <v>P.56</v>
          </cell>
          <cell r="F69" t="str">
            <v>LP002</v>
          </cell>
        </row>
        <row r="70">
          <cell r="B70" t="str">
            <v>P.57</v>
          </cell>
          <cell r="F70" t="str">
            <v>LP003</v>
          </cell>
        </row>
        <row r="71">
          <cell r="B71" t="str">
            <v>P.58</v>
          </cell>
          <cell r="F71" t="str">
            <v>TP001</v>
          </cell>
        </row>
        <row r="72">
          <cell r="B72" t="str">
            <v>P.59</v>
          </cell>
          <cell r="F72" t="str">
            <v>TP002</v>
          </cell>
        </row>
        <row r="73">
          <cell r="B73" t="str">
            <v>P.60</v>
          </cell>
          <cell r="F73" t="str">
            <v>TP003</v>
          </cell>
        </row>
        <row r="74">
          <cell r="B74" t="str">
            <v>P.61</v>
          </cell>
          <cell r="F74" t="str">
            <v>GX001</v>
          </cell>
        </row>
        <row r="75">
          <cell r="B75" t="str">
            <v>P.</v>
          </cell>
          <cell r="F75">
            <v>0</v>
          </cell>
        </row>
        <row r="76">
          <cell r="B76" t="str">
            <v>P.</v>
          </cell>
          <cell r="F76">
            <v>0</v>
          </cell>
        </row>
        <row r="77">
          <cell r="B77" t="str">
            <v>P.</v>
          </cell>
          <cell r="F77">
            <v>0</v>
          </cell>
        </row>
        <row r="78">
          <cell r="B78" t="str">
            <v>P.</v>
          </cell>
          <cell r="F78">
            <v>0</v>
          </cell>
        </row>
        <row r="79">
          <cell r="B79" t="str">
            <v>P.</v>
          </cell>
          <cell r="F79">
            <v>0</v>
          </cell>
        </row>
        <row r="80">
          <cell r="B80" t="str">
            <v>P.</v>
          </cell>
          <cell r="F80">
            <v>0</v>
          </cell>
        </row>
        <row r="81">
          <cell r="B81" t="str">
            <v>P.</v>
          </cell>
          <cell r="F81">
            <v>0</v>
          </cell>
        </row>
        <row r="82">
          <cell r="B82" t="str">
            <v>P.</v>
          </cell>
          <cell r="F82">
            <v>0</v>
          </cell>
        </row>
        <row r="83">
          <cell r="B83" t="str">
            <v>P.</v>
          </cell>
          <cell r="F83">
            <v>0</v>
          </cell>
        </row>
        <row r="84">
          <cell r="B84" t="str">
            <v>P.</v>
          </cell>
          <cell r="F84">
            <v>0</v>
          </cell>
        </row>
        <row r="85">
          <cell r="B85" t="str">
            <v>P.</v>
          </cell>
          <cell r="F85">
            <v>0</v>
          </cell>
        </row>
        <row r="86">
          <cell r="B86" t="str">
            <v>P.</v>
          </cell>
          <cell r="F86">
            <v>0</v>
          </cell>
        </row>
        <row r="87">
          <cell r="B87" t="str">
            <v>P.</v>
          </cell>
          <cell r="F87">
            <v>0</v>
          </cell>
        </row>
        <row r="88">
          <cell r="B88" t="str">
            <v>P.</v>
          </cell>
          <cell r="F88">
            <v>0</v>
          </cell>
        </row>
        <row r="89">
          <cell r="B89" t="str">
            <v>P.</v>
          </cell>
          <cell r="F89">
            <v>0</v>
          </cell>
        </row>
        <row r="90">
          <cell r="B90" t="str">
            <v>P.</v>
          </cell>
          <cell r="F90">
            <v>0</v>
          </cell>
        </row>
        <row r="91">
          <cell r="B91" t="str">
            <v>P.</v>
          </cell>
          <cell r="F91">
            <v>0</v>
          </cell>
        </row>
        <row r="92">
          <cell r="B92" t="str">
            <v>P.</v>
          </cell>
          <cell r="F92">
            <v>0</v>
          </cell>
        </row>
        <row r="93">
          <cell r="B93" t="str">
            <v>P.</v>
          </cell>
          <cell r="F93">
            <v>0</v>
          </cell>
        </row>
        <row r="94">
          <cell r="B94" t="str">
            <v>P.</v>
          </cell>
          <cell r="F94">
            <v>0</v>
          </cell>
        </row>
        <row r="95">
          <cell r="B95" t="str">
            <v>P.</v>
          </cell>
          <cell r="F95">
            <v>0</v>
          </cell>
        </row>
        <row r="96">
          <cell r="B96" t="str">
            <v>P.</v>
          </cell>
          <cell r="F96">
            <v>0</v>
          </cell>
        </row>
        <row r="97">
          <cell r="B97" t="str">
            <v>P.</v>
          </cell>
          <cell r="F97">
            <v>0</v>
          </cell>
        </row>
        <row r="98">
          <cell r="B98" t="str">
            <v>P.</v>
          </cell>
          <cell r="F98">
            <v>0</v>
          </cell>
        </row>
        <row r="99">
          <cell r="B99" t="str">
            <v>P.</v>
          </cell>
          <cell r="F99">
            <v>0</v>
          </cell>
        </row>
        <row r="100">
          <cell r="B100" t="str">
            <v>P.</v>
          </cell>
          <cell r="F100">
            <v>0</v>
          </cell>
        </row>
      </sheetData>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B512F26-4A47-4BA3-A32B-BE7C53280E77}" name="Table13" displayName="Table13" ref="B10:F82" totalsRowShown="0" headerRowDxfId="33" dataDxfId="32">
  <autoFilter ref="B10:F82" xr:uid="{4B49E64D-09C7-46FA-A052-23D2A6FE6BB4}"/>
  <tableColumns count="5">
    <tableColumn id="1" xr3:uid="{D768E01A-779D-4EA9-819B-653BA25D11B1}" name="Existing SFN" dataDxfId="31"/>
    <tableColumn id="2" xr3:uid="{33E35C8E-46E5-4B70-AB15-9070843B8133}" name="Proposed SFN" dataDxfId="30"/>
    <tableColumn id="21" xr3:uid="{4583A9C4-76F3-413A-92C9-EFD953EFD20D}" name="Structure CRS" dataDxfId="29"/>
    <tableColumn id="25" xr3:uid="{F9D9A4E1-1101-4F85-BFB5-0B6DBF214661}" name="Treatment" dataDxfId="28"/>
    <tableColumn id="3" xr3:uid="{97364850-F17E-4256-89C6-5C1D4983D85A}" name="Plan Split" dataDxfId="27"/>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8553C2-5B1F-4DB1-BDAC-1D9F5BC79853}" name="Table1" displayName="Table1" ref="B7:Y17" totalsRowShown="0" headerRowDxfId="26" dataDxfId="25">
  <autoFilter ref="B7:Y17" xr:uid="{4B49E64D-09C7-46FA-A052-23D2A6FE6BB4}"/>
  <tableColumns count="24">
    <tableColumn id="1" xr3:uid="{16A6A2B4-48B6-48CA-8DEB-D8A21766026A}" name="Existing CFN" dataDxfId="24"/>
    <tableColumn id="2" xr3:uid="{24BAD6D3-A256-486D-868E-D75061921887}" name="Proposed CFN" dataDxfId="23"/>
    <tableColumn id="3" xr3:uid="{C9A82584-E55C-4E93-8DAD-0156B0D880C5}" name="Treatment" dataDxfId="22"/>
    <tableColumn id="4" xr3:uid="{FC184829-B1DD-4886-8E76-224A3A2CAA87}" name="Centerline Alignment" dataDxfId="21"/>
    <tableColumn id="21" xr3:uid="{E78F6254-2838-488E-B95F-6B2A872B3667}" name="Plan Sheet Number" dataDxfId="20">
      <calculatedColumnFormula>_xlfn.XLOOKUP(A8,[1]DataIndex!$F$14:$F$100,[1]DataIndex!$B$14:$B$100)</calculatedColumnFormula>
    </tableColumn>
    <tableColumn id="22" xr3:uid="{A5CB6D97-CE33-44A9-94F0-446546DADBB7}" name="Plan Callout ID (P-1, etc)" dataDxfId="19"/>
    <tableColumn id="5" xr3:uid="{AF49877E-0A26-4E65-8CC8-398D41E87D50}" name="Beginning Station" dataDxfId="18"/>
    <tableColumn id="19" xr3:uid="{C17B416B-F2A4-4F54-95DC-D65983771422}" name="Beginning Offset (- for Lt, + for Rt)" dataDxfId="17"/>
    <tableColumn id="6" xr3:uid="{D85723B1-B76B-4A00-B083-EB65A4C68FB6}" name="Ending Station" dataDxfId="16"/>
    <tableColumn id="7" xr3:uid="{F7A4F260-6ACC-4354-9EA1-E789B623104D}" name="Ending Offset  (- for Lt, + for Rt)" dataDxfId="15"/>
    <tableColumn id="8" xr3:uid="{474464F0-C806-4765-9AC1-742568A6C716}" name="Number of Cells" dataDxfId="14"/>
    <tableColumn id="9" xr3:uid="{9FC0BE19-452B-45FC-9E44-BC079C0E1853}" name="Broken Back (Y/N)" dataDxfId="13"/>
    <tableColumn id="10" xr3:uid="{825D7DA8-46EE-4338-AD40-7E8EFEF0367A}" name="Shape" dataDxfId="12"/>
    <tableColumn id="11" xr3:uid="{8E41C46D-47E4-4373-9F97-39A9AF8793C9}" name="Material (CMS Number)" dataDxfId="11"/>
    <tableColumn id="12" xr3:uid="{CB663A02-A1C9-46C3-B6C3-5A4788B03502}" name="Span (in)" dataDxfId="10"/>
    <tableColumn id="13" xr3:uid="{8631A5EF-8141-4C1F-BE14-7F0888ABD769}" name="Rise (in)" dataDxfId="9"/>
    <tableColumn id="14" xr3:uid="{A8BE5AA8-2040-4DC9-9A98-1ED2865643D7}" name="Length (ft)" dataDxfId="8"/>
    <tableColumn id="15" xr3:uid="{458E3054-5CD5-46A0-879D-FD8B577F9525}" name="Skew (degrees)" dataDxfId="7"/>
    <tableColumn id="16" xr3:uid="{4C1DB20C-0F90-4D1B-BA40-38C3DFC91B80}" name="Inlet End Type" dataDxfId="6"/>
    <tableColumn id="17" xr3:uid="{391C1E0B-4F54-46C9-8165-60742A673D88}" name="Outlet End Type" dataDxfId="5"/>
    <tableColumn id="20" xr3:uid="{DA914A2E-D9A0-463D-B45D-8B0ACE5650E3}" name="Maximum Height of Cover (ft)" dataDxfId="4">
      <calculatedColumnFormula>4.9-1.5</calculatedColumnFormula>
    </tableColumn>
    <tableColumn id="23" xr3:uid="{723ACD81-4EF4-4405-9F52-226FA5203421}" name="Owner" dataDxfId="3"/>
    <tableColumn id="24" xr3:uid="{FCB5C237-CB40-4847-A659-B83B716A6F14}" name="Maintenance Responsibility" dataDxfId="2"/>
    <tableColumn id="18" xr3:uid="{24497B99-7904-4EF7-B0EE-507A1A555B7F}" name="Plan Split" dataDxfId="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8964674-B790-48B0-AEB7-DF21AACBC05C}" name="Table4" displayName="Table4" ref="B4:C11" totalsRowShown="0">
  <autoFilter ref="B4:C11" xr:uid="{02EFCB50-43CF-46AC-B957-FC206EB8DED1}"/>
  <tableColumns count="2">
    <tableColumn id="1" xr3:uid="{2910DD80-7783-4C2A-97DC-36C4633EBBA2}" name="Agency Code" dataDxfId="0"/>
    <tableColumn id="2" xr3:uid="{E9B950CE-CA4C-49B0-A0C8-B54FCD62A59D}" name="Agency"/>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C3842CAF-81CE-459A-9DDA-74D8C1713A9E}" name="Table7" displayName="Table7" ref="B16:B30" totalsRowShown="0">
  <autoFilter ref="B16:B30" xr:uid="{B811F23E-B6A5-485E-9EC0-1A5F9DE71C58}"/>
  <tableColumns count="1">
    <tableColumn id="1" xr3:uid="{AFA9B0B6-2055-4C5A-9E64-84E42A958269}" name="Treatment Type"/>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EA530-B5C0-4778-B9B1-F941E9112CDE}">
  <dimension ref="A1:Z26"/>
  <sheetViews>
    <sheetView showGridLines="0" showRowColHeaders="0" workbookViewId="0"/>
  </sheetViews>
  <sheetFormatPr defaultColWidth="0" defaultRowHeight="15" zeroHeight="1" x14ac:dyDescent="0.25"/>
  <cols>
    <col min="1" max="1" width="1.7109375" customWidth="1"/>
    <col min="2" max="14" width="11.5703125" customWidth="1"/>
    <col min="15" max="15" width="9.140625" customWidth="1"/>
    <col min="16" max="26" width="0" hidden="1" customWidth="1"/>
    <col min="27" max="16384" width="9.140625" hidden="1"/>
  </cols>
  <sheetData>
    <row r="1" spans="2:14" x14ac:dyDescent="0.25"/>
    <row r="2" spans="2:14" ht="28.5" customHeight="1" x14ac:dyDescent="0.25">
      <c r="B2" s="18" t="s">
        <v>67</v>
      </c>
      <c r="C2" s="12"/>
      <c r="D2" s="12"/>
      <c r="E2" s="12"/>
      <c r="F2" s="12"/>
      <c r="G2" s="12"/>
      <c r="H2" s="12"/>
      <c r="I2" s="12"/>
      <c r="J2" s="12"/>
      <c r="K2" s="12"/>
      <c r="L2" s="12"/>
      <c r="M2" s="12"/>
      <c r="N2" s="12"/>
    </row>
    <row r="3" spans="2:14" ht="5.0999999999999996" customHeight="1" x14ac:dyDescent="0.25">
      <c r="B3" s="12"/>
      <c r="C3" s="12"/>
      <c r="D3" s="12"/>
      <c r="E3" s="12"/>
      <c r="F3" s="12"/>
      <c r="G3" s="12"/>
      <c r="H3" s="12"/>
      <c r="I3" s="12"/>
      <c r="J3" s="12"/>
      <c r="K3" s="12"/>
      <c r="L3" s="12"/>
      <c r="M3" s="12"/>
      <c r="N3" s="12"/>
    </row>
    <row r="4" spans="2:14" ht="409.5" customHeight="1" x14ac:dyDescent="0.25">
      <c r="B4" s="24" t="s">
        <v>68</v>
      </c>
      <c r="C4" s="24"/>
      <c r="D4" s="24"/>
      <c r="E4" s="24"/>
      <c r="F4" s="24"/>
      <c r="G4" s="24"/>
      <c r="H4" s="24"/>
      <c r="I4" s="24"/>
      <c r="J4" s="24"/>
      <c r="K4" s="24"/>
      <c r="L4" s="24"/>
      <c r="M4" s="24"/>
      <c r="N4" s="24"/>
    </row>
    <row r="5" spans="2:14" ht="159.75" customHeight="1" x14ac:dyDescent="0.25">
      <c r="B5" s="24"/>
      <c r="C5" s="24"/>
      <c r="D5" s="24"/>
      <c r="E5" s="24"/>
      <c r="F5" s="24"/>
      <c r="G5" s="24"/>
      <c r="H5" s="24"/>
      <c r="I5" s="24"/>
      <c r="J5" s="24"/>
      <c r="K5" s="24"/>
      <c r="L5" s="24"/>
      <c r="M5" s="24"/>
      <c r="N5" s="24"/>
    </row>
    <row r="6" spans="2:14" ht="28.5" customHeight="1" x14ac:dyDescent="0.25">
      <c r="B6" s="24"/>
      <c r="C6" s="24"/>
      <c r="D6" s="24"/>
      <c r="E6" s="24"/>
      <c r="F6" s="24"/>
      <c r="G6" s="24"/>
      <c r="H6" s="24"/>
      <c r="I6" s="24"/>
      <c r="J6" s="24"/>
      <c r="K6" s="24"/>
      <c r="L6" s="24"/>
      <c r="M6" s="24"/>
      <c r="N6" s="24"/>
    </row>
    <row r="7" spans="2:14" x14ac:dyDescent="0.25">
      <c r="B7" t="s">
        <v>65</v>
      </c>
    </row>
    <row r="8" spans="2:14" x14ac:dyDescent="0.25"/>
    <row r="9" spans="2:14" x14ac:dyDescent="0.25"/>
    <row r="10" spans="2:14" x14ac:dyDescent="0.25"/>
    <row r="11" spans="2:14" x14ac:dyDescent="0.25"/>
    <row r="12" spans="2:14" x14ac:dyDescent="0.25"/>
    <row r="13" spans="2:14" x14ac:dyDescent="0.25"/>
    <row r="14" spans="2:14" x14ac:dyDescent="0.25"/>
    <row r="15" spans="2:14" x14ac:dyDescent="0.25"/>
    <row r="16" spans="2:14" x14ac:dyDescent="0.25"/>
    <row r="17" x14ac:dyDescent="0.25"/>
    <row r="18" x14ac:dyDescent="0.25"/>
    <row r="19" x14ac:dyDescent="0.25"/>
    <row r="20" x14ac:dyDescent="0.25"/>
    <row r="21" x14ac:dyDescent="0.25"/>
    <row r="22" x14ac:dyDescent="0.25"/>
    <row r="23" x14ac:dyDescent="0.25"/>
    <row r="24" x14ac:dyDescent="0.25"/>
    <row r="25" x14ac:dyDescent="0.25"/>
    <row r="26" x14ac:dyDescent="0.25"/>
  </sheetData>
  <sheetProtection sheet="1" objects="1" scenarios="1"/>
  <mergeCells count="1">
    <mergeCell ref="B4:N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6F483-D314-4AF4-BFB1-BE5251AB6374}">
  <sheetPr>
    <pageSetUpPr fitToPage="1"/>
  </sheetPr>
  <dimension ref="A2:W82"/>
  <sheetViews>
    <sheetView showGridLines="0" workbookViewId="0">
      <pane ySplit="10" topLeftCell="A11" activePane="bottomLeft" state="frozen"/>
      <selection pane="bottomLeft" activeCell="A11" sqref="A11"/>
    </sheetView>
  </sheetViews>
  <sheetFormatPr defaultColWidth="0" defaultRowHeight="16.5" x14ac:dyDescent="0.25"/>
  <cols>
    <col min="1" max="1" width="2.7109375" style="2" customWidth="1"/>
    <col min="2" max="3" width="10.7109375" style="2" customWidth="1"/>
    <col min="4" max="4" width="18.5703125" style="2" customWidth="1"/>
    <col min="5" max="5" width="91.5703125" style="2" customWidth="1"/>
    <col min="6" max="6" width="15.140625" style="2" customWidth="1"/>
    <col min="7" max="7" width="8.85546875" style="2" customWidth="1"/>
    <col min="8" max="23" width="0" style="2" hidden="1" customWidth="1"/>
    <col min="24" max="16384" width="8.85546875" style="2" hidden="1"/>
  </cols>
  <sheetData>
    <row r="2" spans="2:6" ht="27.75" x14ac:dyDescent="0.25">
      <c r="B2" s="25" t="s">
        <v>24</v>
      </c>
      <c r="C2" s="25"/>
      <c r="D2" s="25"/>
      <c r="E2" s="25"/>
      <c r="F2" s="25"/>
    </row>
    <row r="4" spans="2:6" ht="21" x14ac:dyDescent="0.25">
      <c r="B4" s="26" t="s">
        <v>18</v>
      </c>
      <c r="C4" s="26"/>
      <c r="D4" s="27"/>
      <c r="E4" s="27"/>
      <c r="F4" s="27"/>
    </row>
    <row r="5" spans="2:6" ht="21" x14ac:dyDescent="0.25">
      <c r="B5" s="26" t="s">
        <v>19</v>
      </c>
      <c r="C5" s="26"/>
      <c r="D5" s="27"/>
      <c r="E5" s="27"/>
      <c r="F5" s="27"/>
    </row>
    <row r="6" spans="2:6" ht="21" x14ac:dyDescent="0.25">
      <c r="B6" s="11"/>
      <c r="C6" s="11"/>
      <c r="D6" s="10"/>
      <c r="E6" s="10"/>
      <c r="F6" s="10"/>
    </row>
    <row r="7" spans="2:6" ht="21" x14ac:dyDescent="0.25">
      <c r="B7" s="26" t="s">
        <v>28</v>
      </c>
      <c r="C7" s="26"/>
      <c r="D7" s="27"/>
      <c r="E7" s="27"/>
      <c r="F7" s="27"/>
    </row>
    <row r="8" spans="2:6" ht="21" x14ac:dyDescent="0.25">
      <c r="B8" s="26" t="s">
        <v>21</v>
      </c>
      <c r="C8" s="26"/>
      <c r="D8" s="27"/>
      <c r="E8" s="27"/>
      <c r="F8" s="27"/>
    </row>
    <row r="9" spans="2:6" x14ac:dyDescent="0.25">
      <c r="B9" s="3"/>
      <c r="C9" s="4"/>
      <c r="D9" s="4"/>
      <c r="E9" s="4"/>
    </row>
    <row r="10" spans="2:6" s="6" customFormat="1" ht="64.5" customHeight="1" x14ac:dyDescent="0.3">
      <c r="B10" s="5" t="s">
        <v>25</v>
      </c>
      <c r="C10" s="5" t="s">
        <v>26</v>
      </c>
      <c r="D10" s="5" t="s">
        <v>27</v>
      </c>
      <c r="E10" s="5" t="s">
        <v>0</v>
      </c>
      <c r="F10" s="5" t="s">
        <v>22</v>
      </c>
    </row>
    <row r="11" spans="2:6" x14ac:dyDescent="0.25">
      <c r="B11" s="7"/>
      <c r="C11" s="8"/>
      <c r="D11" s="8"/>
      <c r="E11" s="8"/>
      <c r="F11" s="9"/>
    </row>
    <row r="12" spans="2:6" x14ac:dyDescent="0.25">
      <c r="B12" s="7"/>
      <c r="C12" s="8"/>
      <c r="D12" s="8"/>
      <c r="E12" s="8"/>
      <c r="F12" s="9"/>
    </row>
    <row r="13" spans="2:6" x14ac:dyDescent="0.25">
      <c r="B13" s="7"/>
      <c r="C13" s="8"/>
      <c r="D13" s="8"/>
      <c r="E13" s="8"/>
      <c r="F13" s="9"/>
    </row>
    <row r="14" spans="2:6" x14ac:dyDescent="0.25">
      <c r="B14" s="7"/>
      <c r="C14" s="8"/>
      <c r="D14" s="8"/>
      <c r="E14" s="8"/>
      <c r="F14" s="9"/>
    </row>
    <row r="15" spans="2:6" x14ac:dyDescent="0.25">
      <c r="B15" s="7"/>
      <c r="C15" s="8"/>
      <c r="D15" s="8"/>
      <c r="E15" s="8"/>
      <c r="F15" s="9"/>
    </row>
    <row r="16" spans="2:6" x14ac:dyDescent="0.25">
      <c r="B16" s="7"/>
      <c r="C16" s="8"/>
      <c r="D16" s="8"/>
      <c r="E16" s="8"/>
      <c r="F16" s="9"/>
    </row>
    <row r="17" spans="2:6" x14ac:dyDescent="0.25">
      <c r="B17" s="7"/>
      <c r="C17" s="8"/>
      <c r="D17" s="8"/>
      <c r="E17" s="8"/>
      <c r="F17" s="9"/>
    </row>
    <row r="18" spans="2:6" x14ac:dyDescent="0.25">
      <c r="B18" s="7"/>
      <c r="C18" s="8"/>
      <c r="D18" s="8"/>
      <c r="E18" s="8"/>
      <c r="F18" s="9"/>
    </row>
    <row r="19" spans="2:6" x14ac:dyDescent="0.25">
      <c r="B19" s="7"/>
      <c r="C19" s="8"/>
      <c r="D19" s="8"/>
      <c r="E19" s="8"/>
      <c r="F19" s="9"/>
    </row>
    <row r="20" spans="2:6" x14ac:dyDescent="0.25">
      <c r="B20" s="7"/>
      <c r="C20" s="8"/>
      <c r="D20" s="8"/>
      <c r="E20" s="8"/>
      <c r="F20" s="9"/>
    </row>
    <row r="21" spans="2:6" x14ac:dyDescent="0.25">
      <c r="B21" s="7"/>
      <c r="C21" s="8"/>
      <c r="D21" s="8"/>
      <c r="E21" s="8"/>
      <c r="F21" s="9"/>
    </row>
    <row r="22" spans="2:6" x14ac:dyDescent="0.25">
      <c r="B22" s="7"/>
      <c r="C22" s="8"/>
      <c r="D22" s="8"/>
      <c r="E22" s="8"/>
      <c r="F22" s="9"/>
    </row>
    <row r="23" spans="2:6" x14ac:dyDescent="0.25">
      <c r="B23" s="7"/>
      <c r="C23" s="8"/>
      <c r="D23" s="8"/>
      <c r="E23" s="8"/>
      <c r="F23" s="9"/>
    </row>
    <row r="24" spans="2:6" x14ac:dyDescent="0.25">
      <c r="B24" s="7"/>
      <c r="C24" s="8"/>
      <c r="D24" s="8"/>
      <c r="E24" s="8"/>
      <c r="F24" s="9"/>
    </row>
    <row r="25" spans="2:6" x14ac:dyDescent="0.25">
      <c r="B25" s="7"/>
      <c r="C25" s="8"/>
      <c r="D25" s="8"/>
      <c r="E25" s="8"/>
      <c r="F25" s="9"/>
    </row>
    <row r="26" spans="2:6" x14ac:dyDescent="0.25">
      <c r="B26" s="7"/>
      <c r="C26" s="8"/>
      <c r="D26" s="8"/>
      <c r="E26" s="8"/>
      <c r="F26" s="9"/>
    </row>
    <row r="27" spans="2:6" x14ac:dyDescent="0.25">
      <c r="B27" s="7"/>
      <c r="C27" s="8"/>
      <c r="D27" s="8"/>
      <c r="E27" s="8"/>
      <c r="F27" s="9"/>
    </row>
    <row r="28" spans="2:6" x14ac:dyDescent="0.25">
      <c r="B28" s="7"/>
      <c r="C28" s="8"/>
      <c r="D28" s="8"/>
      <c r="E28" s="8"/>
      <c r="F28" s="9"/>
    </row>
    <row r="29" spans="2:6" x14ac:dyDescent="0.25">
      <c r="B29" s="7"/>
      <c r="C29" s="8"/>
      <c r="D29" s="8"/>
      <c r="E29" s="8"/>
      <c r="F29" s="9"/>
    </row>
    <row r="30" spans="2:6" x14ac:dyDescent="0.25">
      <c r="B30" s="7"/>
      <c r="C30" s="8"/>
      <c r="D30" s="8"/>
      <c r="E30" s="8"/>
      <c r="F30" s="9"/>
    </row>
    <row r="31" spans="2:6" x14ac:dyDescent="0.25">
      <c r="B31" s="7"/>
      <c r="C31" s="8"/>
      <c r="D31" s="8"/>
      <c r="E31" s="8"/>
      <c r="F31" s="9"/>
    </row>
    <row r="32" spans="2:6" x14ac:dyDescent="0.25">
      <c r="B32" s="7"/>
      <c r="C32" s="8"/>
      <c r="D32" s="8"/>
      <c r="E32" s="8"/>
      <c r="F32" s="9"/>
    </row>
    <row r="33" spans="2:6" x14ac:dyDescent="0.25">
      <c r="B33" s="7"/>
      <c r="C33" s="8"/>
      <c r="D33" s="8"/>
      <c r="E33" s="8"/>
      <c r="F33" s="9"/>
    </row>
    <row r="34" spans="2:6" x14ac:dyDescent="0.25">
      <c r="B34" s="7"/>
      <c r="C34" s="8"/>
      <c r="D34" s="8"/>
      <c r="E34" s="8"/>
      <c r="F34" s="9"/>
    </row>
    <row r="35" spans="2:6" x14ac:dyDescent="0.25">
      <c r="B35" s="7"/>
      <c r="C35" s="8"/>
      <c r="D35" s="8"/>
      <c r="E35" s="8"/>
      <c r="F35" s="9"/>
    </row>
    <row r="36" spans="2:6" x14ac:dyDescent="0.25">
      <c r="B36" s="7"/>
      <c r="C36" s="8"/>
      <c r="D36" s="8"/>
      <c r="E36" s="8"/>
      <c r="F36" s="9"/>
    </row>
    <row r="37" spans="2:6" x14ac:dyDescent="0.25">
      <c r="B37" s="7"/>
      <c r="C37" s="8"/>
      <c r="D37" s="8"/>
      <c r="E37" s="8"/>
      <c r="F37" s="9"/>
    </row>
    <row r="38" spans="2:6" x14ac:dyDescent="0.25">
      <c r="B38" s="7"/>
      <c r="C38" s="8"/>
      <c r="D38" s="8"/>
      <c r="E38" s="8"/>
      <c r="F38" s="9"/>
    </row>
    <row r="39" spans="2:6" x14ac:dyDescent="0.25">
      <c r="B39" s="7"/>
      <c r="C39" s="8"/>
      <c r="D39" s="8"/>
      <c r="E39" s="8"/>
      <c r="F39" s="9"/>
    </row>
    <row r="40" spans="2:6" x14ac:dyDescent="0.25">
      <c r="B40" s="7"/>
      <c r="C40" s="8"/>
      <c r="D40" s="8"/>
      <c r="E40" s="8"/>
      <c r="F40" s="9"/>
    </row>
    <row r="41" spans="2:6" x14ac:dyDescent="0.25">
      <c r="B41" s="7"/>
      <c r="C41" s="8"/>
      <c r="D41" s="8"/>
      <c r="E41" s="8"/>
      <c r="F41" s="9"/>
    </row>
    <row r="42" spans="2:6" x14ac:dyDescent="0.25">
      <c r="B42" s="7"/>
      <c r="C42" s="8"/>
      <c r="D42" s="8"/>
      <c r="E42" s="8"/>
      <c r="F42" s="9"/>
    </row>
    <row r="43" spans="2:6" x14ac:dyDescent="0.25">
      <c r="B43" s="7"/>
      <c r="C43" s="8"/>
      <c r="D43" s="8"/>
      <c r="E43" s="8"/>
      <c r="F43" s="9"/>
    </row>
    <row r="44" spans="2:6" x14ac:dyDescent="0.25">
      <c r="B44" s="7"/>
      <c r="C44" s="8"/>
      <c r="D44" s="8"/>
      <c r="E44" s="8"/>
      <c r="F44" s="9"/>
    </row>
    <row r="45" spans="2:6" x14ac:dyDescent="0.25">
      <c r="B45" s="7"/>
      <c r="C45" s="8"/>
      <c r="D45" s="8"/>
      <c r="E45" s="8"/>
      <c r="F45" s="9"/>
    </row>
    <row r="46" spans="2:6" x14ac:dyDescent="0.25">
      <c r="B46" s="7"/>
      <c r="C46" s="8"/>
      <c r="D46" s="8"/>
      <c r="E46" s="8"/>
      <c r="F46" s="9"/>
    </row>
    <row r="47" spans="2:6" x14ac:dyDescent="0.25">
      <c r="B47" s="7"/>
      <c r="C47" s="8"/>
      <c r="D47" s="8"/>
      <c r="E47" s="8"/>
      <c r="F47" s="9"/>
    </row>
    <row r="48" spans="2:6" x14ac:dyDescent="0.25">
      <c r="B48" s="7"/>
      <c r="C48" s="8"/>
      <c r="D48" s="8"/>
      <c r="E48" s="8"/>
      <c r="F48" s="9"/>
    </row>
    <row r="49" spans="2:6" x14ac:dyDescent="0.25">
      <c r="B49" s="7"/>
      <c r="C49" s="8"/>
      <c r="D49" s="8"/>
      <c r="E49" s="8"/>
      <c r="F49" s="9"/>
    </row>
    <row r="50" spans="2:6" x14ac:dyDescent="0.25">
      <c r="B50" s="7"/>
      <c r="C50" s="8"/>
      <c r="D50" s="8"/>
      <c r="E50" s="8"/>
      <c r="F50" s="9"/>
    </row>
    <row r="51" spans="2:6" x14ac:dyDescent="0.25">
      <c r="B51" s="7"/>
      <c r="C51" s="8"/>
      <c r="D51" s="8"/>
      <c r="E51" s="8"/>
      <c r="F51" s="9"/>
    </row>
    <row r="52" spans="2:6" x14ac:dyDescent="0.25">
      <c r="B52" s="7"/>
      <c r="C52" s="8"/>
      <c r="D52" s="8"/>
      <c r="E52" s="8"/>
      <c r="F52" s="9"/>
    </row>
    <row r="53" spans="2:6" x14ac:dyDescent="0.25">
      <c r="B53" s="7"/>
      <c r="C53" s="8"/>
      <c r="D53" s="8"/>
      <c r="E53" s="8"/>
      <c r="F53" s="9"/>
    </row>
    <row r="54" spans="2:6" x14ac:dyDescent="0.25">
      <c r="B54" s="7"/>
      <c r="C54" s="8"/>
      <c r="D54" s="8"/>
      <c r="E54" s="8"/>
      <c r="F54" s="9"/>
    </row>
    <row r="55" spans="2:6" x14ac:dyDescent="0.25">
      <c r="B55" s="7"/>
      <c r="C55" s="8"/>
      <c r="D55" s="8"/>
      <c r="E55" s="8"/>
      <c r="F55" s="9"/>
    </row>
    <row r="56" spans="2:6" x14ac:dyDescent="0.25">
      <c r="B56" s="7"/>
      <c r="C56" s="8"/>
      <c r="D56" s="8"/>
      <c r="E56" s="8"/>
      <c r="F56" s="9"/>
    </row>
    <row r="57" spans="2:6" x14ac:dyDescent="0.25">
      <c r="B57" s="7"/>
      <c r="C57" s="8"/>
      <c r="D57" s="8"/>
      <c r="E57" s="8"/>
      <c r="F57" s="9"/>
    </row>
    <row r="58" spans="2:6" x14ac:dyDescent="0.25">
      <c r="B58" s="7"/>
      <c r="C58" s="8"/>
      <c r="D58" s="8"/>
      <c r="E58" s="8"/>
      <c r="F58" s="9"/>
    </row>
    <row r="59" spans="2:6" x14ac:dyDescent="0.25">
      <c r="B59" s="7"/>
      <c r="C59" s="8"/>
      <c r="D59" s="8"/>
      <c r="E59" s="8"/>
      <c r="F59" s="9"/>
    </row>
    <row r="60" spans="2:6" x14ac:dyDescent="0.25">
      <c r="B60" s="7"/>
      <c r="C60" s="8"/>
      <c r="D60" s="8"/>
      <c r="E60" s="8"/>
      <c r="F60" s="9"/>
    </row>
    <row r="61" spans="2:6" x14ac:dyDescent="0.25">
      <c r="B61" s="7"/>
      <c r="C61" s="8"/>
      <c r="D61" s="8"/>
      <c r="E61" s="8"/>
      <c r="F61" s="9"/>
    </row>
    <row r="62" spans="2:6" x14ac:dyDescent="0.25">
      <c r="B62" s="7"/>
      <c r="C62" s="8"/>
      <c r="D62" s="8"/>
      <c r="E62" s="8"/>
      <c r="F62" s="9"/>
    </row>
    <row r="63" spans="2:6" x14ac:dyDescent="0.25">
      <c r="B63" s="7"/>
      <c r="C63" s="8"/>
      <c r="D63" s="8"/>
      <c r="E63" s="8"/>
      <c r="F63" s="9"/>
    </row>
    <row r="64" spans="2:6" x14ac:dyDescent="0.25">
      <c r="B64" s="7"/>
      <c r="C64" s="8"/>
      <c r="D64" s="8"/>
      <c r="E64" s="8"/>
      <c r="F64" s="9"/>
    </row>
    <row r="65" spans="2:6" x14ac:dyDescent="0.25">
      <c r="B65" s="7"/>
      <c r="C65" s="8"/>
      <c r="D65" s="8"/>
      <c r="E65" s="8"/>
      <c r="F65" s="9"/>
    </row>
    <row r="66" spans="2:6" x14ac:dyDescent="0.25">
      <c r="B66" s="7"/>
      <c r="C66" s="8"/>
      <c r="D66" s="8"/>
      <c r="E66" s="8"/>
      <c r="F66" s="9"/>
    </row>
    <row r="67" spans="2:6" x14ac:dyDescent="0.25">
      <c r="B67" s="7"/>
      <c r="C67" s="8"/>
      <c r="D67" s="8"/>
      <c r="E67" s="8"/>
      <c r="F67" s="9"/>
    </row>
    <row r="68" spans="2:6" x14ac:dyDescent="0.25">
      <c r="B68" s="7"/>
      <c r="C68" s="8"/>
      <c r="D68" s="8"/>
      <c r="E68" s="8"/>
      <c r="F68" s="9"/>
    </row>
    <row r="69" spans="2:6" x14ac:dyDescent="0.25">
      <c r="B69" s="7"/>
      <c r="C69" s="8"/>
      <c r="D69" s="8"/>
      <c r="E69" s="8"/>
      <c r="F69" s="9"/>
    </row>
    <row r="70" spans="2:6" x14ac:dyDescent="0.25">
      <c r="B70" s="7"/>
      <c r="C70" s="8"/>
      <c r="D70" s="8"/>
      <c r="E70" s="8"/>
      <c r="F70" s="9"/>
    </row>
    <row r="71" spans="2:6" x14ac:dyDescent="0.25">
      <c r="B71" s="7"/>
      <c r="C71" s="8"/>
      <c r="D71" s="8"/>
      <c r="E71" s="8"/>
      <c r="F71" s="9"/>
    </row>
    <row r="72" spans="2:6" x14ac:dyDescent="0.25">
      <c r="B72" s="7"/>
      <c r="C72" s="8"/>
      <c r="D72" s="8"/>
      <c r="E72" s="8"/>
      <c r="F72" s="9"/>
    </row>
    <row r="73" spans="2:6" x14ac:dyDescent="0.25">
      <c r="B73" s="7"/>
      <c r="C73" s="8"/>
      <c r="D73" s="8"/>
      <c r="E73" s="8"/>
      <c r="F73" s="9"/>
    </row>
    <row r="74" spans="2:6" x14ac:dyDescent="0.25">
      <c r="B74" s="7"/>
      <c r="C74" s="8"/>
      <c r="D74" s="8"/>
      <c r="E74" s="8"/>
      <c r="F74" s="9"/>
    </row>
    <row r="75" spans="2:6" x14ac:dyDescent="0.25">
      <c r="B75" s="7"/>
      <c r="C75" s="8"/>
      <c r="D75" s="8"/>
      <c r="E75" s="8"/>
      <c r="F75" s="9"/>
    </row>
    <row r="76" spans="2:6" x14ac:dyDescent="0.25">
      <c r="B76" s="7"/>
      <c r="C76" s="8"/>
      <c r="D76" s="8"/>
      <c r="E76" s="8"/>
      <c r="F76" s="9"/>
    </row>
    <row r="77" spans="2:6" x14ac:dyDescent="0.25">
      <c r="B77" s="7"/>
      <c r="C77" s="8"/>
      <c r="D77" s="8"/>
      <c r="E77" s="8"/>
      <c r="F77" s="9"/>
    </row>
    <row r="78" spans="2:6" x14ac:dyDescent="0.25">
      <c r="B78" s="7"/>
      <c r="C78" s="8"/>
      <c r="D78" s="8"/>
      <c r="E78" s="8"/>
      <c r="F78" s="9"/>
    </row>
    <row r="79" spans="2:6" x14ac:dyDescent="0.25">
      <c r="B79" s="7"/>
      <c r="C79" s="8"/>
      <c r="D79" s="8"/>
      <c r="E79" s="8"/>
      <c r="F79" s="9"/>
    </row>
    <row r="80" spans="2:6" x14ac:dyDescent="0.25">
      <c r="B80" s="7"/>
      <c r="C80" s="8"/>
      <c r="D80" s="8"/>
      <c r="E80" s="8"/>
      <c r="F80" s="9"/>
    </row>
    <row r="81" spans="2:6" x14ac:dyDescent="0.25">
      <c r="B81" s="7"/>
      <c r="C81" s="8"/>
      <c r="D81" s="8"/>
      <c r="E81" s="8"/>
      <c r="F81" s="9"/>
    </row>
    <row r="82" spans="2:6" x14ac:dyDescent="0.25">
      <c r="B82" s="7"/>
      <c r="C82" s="8"/>
      <c r="D82" s="8"/>
      <c r="E82" s="8"/>
      <c r="F82" s="9"/>
    </row>
  </sheetData>
  <mergeCells count="9">
    <mergeCell ref="B2:F2"/>
    <mergeCell ref="B4:C4"/>
    <mergeCell ref="B7:C7"/>
    <mergeCell ref="D7:F7"/>
    <mergeCell ref="B8:C8"/>
    <mergeCell ref="D8:F8"/>
    <mergeCell ref="B5:C5"/>
    <mergeCell ref="D4:F4"/>
    <mergeCell ref="D5:F5"/>
  </mergeCells>
  <phoneticPr fontId="4" type="noConversion"/>
  <pageMargins left="0.7" right="0.7" top="0.75" bottom="0.75" header="0.3" footer="0.3"/>
  <pageSetup scale="84" fitToHeight="0" orientation="landscape" horizontalDpi="1200" verticalDpi="1200" r:id="rId1"/>
  <headerFooter>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D45B4-7302-4F60-B561-66E606A7FF63}">
  <sheetPr>
    <pageSetUpPr fitToPage="1"/>
  </sheetPr>
  <dimension ref="A2:Z17"/>
  <sheetViews>
    <sheetView showGridLines="0" tabSelected="1" zoomScale="80" zoomScaleNormal="80" workbookViewId="0">
      <pane ySplit="7" topLeftCell="A8" activePane="bottomLeft" state="frozen"/>
      <selection pane="bottomLeft" activeCell="B9" sqref="B9"/>
    </sheetView>
  </sheetViews>
  <sheetFormatPr defaultColWidth="0" defaultRowHeight="16.5" x14ac:dyDescent="0.25"/>
  <cols>
    <col min="1" max="1" width="7.7109375" style="2" customWidth="1"/>
    <col min="2" max="3" width="10.7109375" style="2" customWidth="1"/>
    <col min="4" max="4" width="33.5703125" style="2" customWidth="1"/>
    <col min="5" max="5" width="19.140625" style="2" bestFit="1" customWidth="1"/>
    <col min="6" max="7" width="12.42578125" style="2" customWidth="1"/>
    <col min="8" max="8" width="10.85546875" style="2" customWidth="1"/>
    <col min="9" max="9" width="13" style="2" customWidth="1"/>
    <col min="10" max="10" width="11.140625" style="2" customWidth="1"/>
    <col min="11" max="11" width="13" style="2" customWidth="1"/>
    <col min="12" max="12" width="9.42578125" style="2" customWidth="1"/>
    <col min="13" max="13" width="8.42578125" style="2" customWidth="1"/>
    <col min="14" max="14" width="9.28515625" style="2" customWidth="1"/>
    <col min="15" max="15" width="10.7109375" style="2" customWidth="1"/>
    <col min="16" max="16" width="11" style="2" customWidth="1"/>
    <col min="17" max="17" width="10.42578125" style="2" customWidth="1"/>
    <col min="18" max="18" width="12.42578125" style="2" customWidth="1"/>
    <col min="19" max="19" width="12" style="2" customWidth="1"/>
    <col min="20" max="21" width="9.7109375" style="2" customWidth="1"/>
    <col min="22" max="22" width="13.42578125" style="2" customWidth="1"/>
    <col min="23" max="23" width="14.7109375" style="2" customWidth="1"/>
    <col min="24" max="24" width="17" style="2" customWidth="1"/>
    <col min="25" max="25" width="13.5703125" style="2" customWidth="1"/>
    <col min="26" max="26" width="8.85546875" style="2" customWidth="1"/>
    <col min="27" max="16384" width="8.85546875" style="2" hidden="1"/>
  </cols>
  <sheetData>
    <row r="2" spans="1:25" ht="27.75" x14ac:dyDescent="0.25">
      <c r="B2" s="25" t="s">
        <v>23</v>
      </c>
      <c r="C2" s="25"/>
      <c r="D2" s="25"/>
      <c r="E2" s="25"/>
      <c r="F2" s="25"/>
      <c r="G2" s="25"/>
      <c r="H2" s="25"/>
      <c r="I2" s="25"/>
      <c r="J2" s="25"/>
      <c r="K2" s="25"/>
      <c r="L2" s="25"/>
      <c r="M2" s="25"/>
      <c r="N2" s="25"/>
      <c r="O2" s="25"/>
      <c r="P2" s="25"/>
      <c r="Q2" s="25"/>
      <c r="R2" s="25"/>
      <c r="S2" s="25"/>
      <c r="T2" s="25"/>
      <c r="U2" s="25"/>
      <c r="V2" s="25"/>
      <c r="W2" s="25"/>
      <c r="X2" s="25"/>
      <c r="Y2" s="25"/>
    </row>
    <row r="4" spans="1:25" ht="21" x14ac:dyDescent="0.25">
      <c r="B4" s="26" t="s">
        <v>18</v>
      </c>
      <c r="C4" s="26"/>
      <c r="D4" s="27" t="s">
        <v>69</v>
      </c>
      <c r="E4" s="27"/>
      <c r="F4" s="27"/>
      <c r="G4" s="27"/>
      <c r="H4" s="27"/>
      <c r="I4" s="27"/>
      <c r="J4" s="27"/>
      <c r="K4" s="27"/>
      <c r="L4" s="27"/>
      <c r="M4" s="1"/>
      <c r="N4" s="1"/>
      <c r="O4" s="26" t="s">
        <v>20</v>
      </c>
      <c r="P4" s="26"/>
      <c r="Q4" s="26"/>
      <c r="R4" s="27" t="s">
        <v>70</v>
      </c>
      <c r="S4" s="27"/>
      <c r="T4" s="27"/>
      <c r="U4" s="27"/>
      <c r="V4" s="27"/>
      <c r="W4" s="27"/>
      <c r="X4" s="27"/>
      <c r="Y4" s="27"/>
    </row>
    <row r="5" spans="1:25" ht="21" x14ac:dyDescent="0.25">
      <c r="B5" s="26" t="s">
        <v>19</v>
      </c>
      <c r="C5" s="26"/>
      <c r="D5" s="29">
        <v>121698</v>
      </c>
      <c r="E5" s="29"/>
      <c r="F5" s="29"/>
      <c r="G5" s="29"/>
      <c r="H5" s="29"/>
      <c r="I5" s="29"/>
      <c r="J5" s="29"/>
      <c r="K5" s="29"/>
      <c r="L5" s="29"/>
      <c r="M5" s="1"/>
      <c r="N5" s="1"/>
      <c r="O5" s="26" t="s">
        <v>21</v>
      </c>
      <c r="P5" s="26"/>
      <c r="Q5" s="26"/>
      <c r="R5" s="28">
        <f t="shared" ref="R5" ca="1" si="0">TODAY()</f>
        <v>45817</v>
      </c>
      <c r="S5" s="28"/>
      <c r="T5" s="28"/>
      <c r="U5" s="28"/>
      <c r="V5" s="28"/>
      <c r="W5" s="28"/>
      <c r="X5" s="28"/>
      <c r="Y5" s="28"/>
    </row>
    <row r="6" spans="1:25" x14ac:dyDescent="0.25">
      <c r="B6" s="3"/>
      <c r="C6" s="4"/>
    </row>
    <row r="7" spans="1:25" s="6" customFormat="1" ht="64.5" customHeight="1" x14ac:dyDescent="0.3">
      <c r="B7" s="5" t="s">
        <v>12</v>
      </c>
      <c r="C7" s="17" t="s">
        <v>11</v>
      </c>
      <c r="D7" s="5" t="s">
        <v>0</v>
      </c>
      <c r="E7" s="5" t="s">
        <v>13</v>
      </c>
      <c r="F7" s="5" t="s">
        <v>29</v>
      </c>
      <c r="G7" s="5" t="s">
        <v>74</v>
      </c>
      <c r="H7" s="5" t="s">
        <v>14</v>
      </c>
      <c r="I7" s="5" t="s">
        <v>16</v>
      </c>
      <c r="J7" s="5" t="s">
        <v>15</v>
      </c>
      <c r="K7" s="5" t="s">
        <v>17</v>
      </c>
      <c r="L7" s="5" t="s">
        <v>4</v>
      </c>
      <c r="M7" s="5" t="s">
        <v>5</v>
      </c>
      <c r="N7" s="5" t="s">
        <v>3</v>
      </c>
      <c r="O7" s="5" t="s">
        <v>64</v>
      </c>
      <c r="P7" s="5" t="s">
        <v>6</v>
      </c>
      <c r="Q7" s="5" t="s">
        <v>7</v>
      </c>
      <c r="R7" s="5" t="s">
        <v>8</v>
      </c>
      <c r="S7" s="5" t="s">
        <v>10</v>
      </c>
      <c r="T7" s="5" t="s">
        <v>1</v>
      </c>
      <c r="U7" s="5" t="s">
        <v>2</v>
      </c>
      <c r="V7" s="5" t="s">
        <v>9</v>
      </c>
      <c r="W7" s="17" t="s">
        <v>45</v>
      </c>
      <c r="X7" s="17" t="s">
        <v>46</v>
      </c>
      <c r="Y7" s="17" t="s">
        <v>22</v>
      </c>
    </row>
    <row r="8" spans="1:25" x14ac:dyDescent="0.25">
      <c r="A8" s="2" t="s">
        <v>73</v>
      </c>
      <c r="B8" s="15">
        <v>1872123</v>
      </c>
      <c r="C8" s="19"/>
      <c r="D8" s="9" t="s">
        <v>66</v>
      </c>
      <c r="E8" s="8" t="s">
        <v>72</v>
      </c>
      <c r="F8" s="8" t="str">
        <f>_xlfn.XLOOKUP(A8,[1]DataIndex!$F$14:$F$100,[1]DataIndex!$B$14:$B$100)</f>
        <v>P.14</v>
      </c>
      <c r="G8" s="20" t="s">
        <v>71</v>
      </c>
      <c r="H8" s="22">
        <v>688.7</v>
      </c>
      <c r="I8" s="21">
        <v>95.6</v>
      </c>
      <c r="J8" s="22">
        <v>693.6</v>
      </c>
      <c r="K8" s="21">
        <v>34.1</v>
      </c>
      <c r="L8" s="8">
        <v>1</v>
      </c>
      <c r="M8" s="8" t="s">
        <v>36</v>
      </c>
      <c r="N8" s="8" t="s">
        <v>75</v>
      </c>
      <c r="O8" s="8">
        <v>706.02</v>
      </c>
      <c r="P8" s="8">
        <v>18</v>
      </c>
      <c r="Q8" s="8">
        <v>18</v>
      </c>
      <c r="R8" s="8">
        <v>61.7</v>
      </c>
      <c r="S8" s="21">
        <v>0</v>
      </c>
      <c r="T8" s="8" t="s">
        <v>76</v>
      </c>
      <c r="U8" s="8" t="s">
        <v>76</v>
      </c>
      <c r="V8" s="8">
        <f t="shared" ref="V8" si="1">4.9-1.5</f>
        <v>3.4000000000000004</v>
      </c>
      <c r="W8" s="8" t="s">
        <v>37</v>
      </c>
      <c r="X8" s="8" t="s">
        <v>37</v>
      </c>
      <c r="Y8" s="8" t="s">
        <v>91</v>
      </c>
    </row>
    <row r="9" spans="1:25" x14ac:dyDescent="0.25">
      <c r="A9" s="2" t="s">
        <v>73</v>
      </c>
      <c r="B9" s="15">
        <v>1872124</v>
      </c>
      <c r="C9" s="19"/>
      <c r="D9" s="9" t="s">
        <v>66</v>
      </c>
      <c r="E9" s="8" t="s">
        <v>72</v>
      </c>
      <c r="F9" s="8" t="str">
        <f>_xlfn.XLOOKUP(A9,[1]DataIndex!$F$14:$F$100,[1]DataIndex!$B$14:$B$100)</f>
        <v>P.14</v>
      </c>
      <c r="G9" s="20" t="s">
        <v>71</v>
      </c>
      <c r="H9" s="22">
        <f t="shared" ref="H9" si="2">J8</f>
        <v>693.6</v>
      </c>
      <c r="I9" s="21">
        <f>K8</f>
        <v>34.1</v>
      </c>
      <c r="J9" s="22">
        <v>698.6</v>
      </c>
      <c r="K9" s="21">
        <v>-28</v>
      </c>
      <c r="L9" s="8">
        <v>1</v>
      </c>
      <c r="M9" s="8" t="s">
        <v>36</v>
      </c>
      <c r="N9" s="8" t="s">
        <v>75</v>
      </c>
      <c r="O9" s="8">
        <v>706.02</v>
      </c>
      <c r="P9" s="8">
        <v>21</v>
      </c>
      <c r="Q9" s="8">
        <v>21</v>
      </c>
      <c r="R9" s="8">
        <v>62.4</v>
      </c>
      <c r="S9" s="21">
        <f>4+37/60+19/3600</f>
        <v>4.6219444444444449</v>
      </c>
      <c r="T9" s="8" t="s">
        <v>76</v>
      </c>
      <c r="U9" s="8" t="s">
        <v>77</v>
      </c>
      <c r="V9" s="8">
        <f>5.15-21/12</f>
        <v>3.4000000000000004</v>
      </c>
      <c r="W9" s="8" t="s">
        <v>37</v>
      </c>
      <c r="X9" s="8" t="s">
        <v>37</v>
      </c>
      <c r="Y9" s="8" t="s">
        <v>91</v>
      </c>
    </row>
    <row r="10" spans="1:25" x14ac:dyDescent="0.25">
      <c r="A10" s="2" t="s">
        <v>78</v>
      </c>
      <c r="B10" s="15">
        <v>1872125</v>
      </c>
      <c r="C10" s="16"/>
      <c r="D10" s="9" t="s">
        <v>51</v>
      </c>
      <c r="E10" s="8" t="s">
        <v>72</v>
      </c>
      <c r="F10" s="8" t="str">
        <f>_xlfn.XLOOKUP(A10,[1]DataIndex!$F$14:$F$100,[1]DataIndex!$B$14:$B$100)</f>
        <v>P.51</v>
      </c>
      <c r="G10" s="8" t="s">
        <v>79</v>
      </c>
      <c r="H10" s="22">
        <v>1147.3</v>
      </c>
      <c r="I10" s="21">
        <v>25.7</v>
      </c>
      <c r="J10" s="22">
        <v>1052.8</v>
      </c>
      <c r="K10" s="21">
        <v>-36.5</v>
      </c>
      <c r="L10" s="8">
        <v>1</v>
      </c>
      <c r="M10" s="8" t="s">
        <v>36</v>
      </c>
      <c r="N10" s="8" t="s">
        <v>75</v>
      </c>
      <c r="O10" s="8">
        <v>707.01</v>
      </c>
      <c r="P10" s="8">
        <v>15</v>
      </c>
      <c r="Q10" s="8">
        <v>15</v>
      </c>
      <c r="R10" s="8">
        <v>112.1</v>
      </c>
      <c r="S10" s="21">
        <f>56+55/60+5/3600</f>
        <v>56.918055555555554</v>
      </c>
      <c r="T10" s="8" t="s">
        <v>76</v>
      </c>
      <c r="U10" s="8" t="s">
        <v>76</v>
      </c>
      <c r="V10" s="8">
        <f>5.05-1.25</f>
        <v>3.8</v>
      </c>
      <c r="W10" s="8" t="s">
        <v>37</v>
      </c>
      <c r="X10" s="8" t="s">
        <v>37</v>
      </c>
      <c r="Y10" s="8" t="s">
        <v>91</v>
      </c>
    </row>
    <row r="11" spans="1:25" x14ac:dyDescent="0.25">
      <c r="A11" s="2" t="s">
        <v>78</v>
      </c>
      <c r="B11" s="15">
        <v>1872126</v>
      </c>
      <c r="C11" s="16"/>
      <c r="D11" s="9" t="s">
        <v>51</v>
      </c>
      <c r="E11" s="8" t="s">
        <v>72</v>
      </c>
      <c r="F11" s="8" t="str">
        <f>_xlfn.XLOOKUP(A11,[1]DataIndex!$F$14:$F$100,[1]DataIndex!$B$14:$B$100)</f>
        <v>P.51</v>
      </c>
      <c r="G11" s="8" t="s">
        <v>80</v>
      </c>
      <c r="H11" s="22">
        <v>1204.0999999999999</v>
      </c>
      <c r="I11" s="21">
        <v>-35.299999999999997</v>
      </c>
      <c r="J11" s="22">
        <v>1083.7</v>
      </c>
      <c r="K11" s="21">
        <v>-35.9</v>
      </c>
      <c r="L11" s="8">
        <v>1</v>
      </c>
      <c r="M11" s="8" t="s">
        <v>36</v>
      </c>
      <c r="N11" s="8" t="s">
        <v>75</v>
      </c>
      <c r="O11" s="8">
        <v>706.02</v>
      </c>
      <c r="P11" s="8">
        <v>15</v>
      </c>
      <c r="Q11" s="8">
        <v>15</v>
      </c>
      <c r="R11" s="8">
        <v>118.5</v>
      </c>
      <c r="S11" s="21">
        <v>90</v>
      </c>
      <c r="T11" s="8" t="s">
        <v>76</v>
      </c>
      <c r="U11" s="8" t="s">
        <v>76</v>
      </c>
      <c r="V11" s="8">
        <f>3.9-1.25</f>
        <v>2.65</v>
      </c>
      <c r="W11" s="8" t="s">
        <v>37</v>
      </c>
      <c r="X11" s="8" t="s">
        <v>37</v>
      </c>
      <c r="Y11" s="8" t="s">
        <v>91</v>
      </c>
    </row>
    <row r="12" spans="1:25" x14ac:dyDescent="0.25">
      <c r="A12" s="2" t="s">
        <v>81</v>
      </c>
      <c r="B12" s="15">
        <v>1828981</v>
      </c>
      <c r="C12" s="16"/>
      <c r="D12" s="9" t="s">
        <v>66</v>
      </c>
      <c r="E12" s="8" t="s">
        <v>72</v>
      </c>
      <c r="F12" s="8" t="str">
        <f>_xlfn.XLOOKUP(A12,[1]DataIndex!$F$14:$F$100,[1]DataIndex!$B$14:$B$100)</f>
        <v>P.15</v>
      </c>
      <c r="G12" s="20" t="s">
        <v>71</v>
      </c>
      <c r="H12" s="22">
        <v>2323.3000000000002</v>
      </c>
      <c r="I12" s="21">
        <v>21.6</v>
      </c>
      <c r="J12" s="22">
        <v>2329.6999999999998</v>
      </c>
      <c r="K12" s="21">
        <v>75.2</v>
      </c>
      <c r="L12" s="8">
        <v>1</v>
      </c>
      <c r="M12" s="8" t="s">
        <v>36</v>
      </c>
      <c r="N12" s="8" t="s">
        <v>75</v>
      </c>
      <c r="O12" s="8">
        <v>706.02</v>
      </c>
      <c r="P12" s="8">
        <v>15</v>
      </c>
      <c r="Q12" s="8">
        <v>15</v>
      </c>
      <c r="R12" s="8">
        <v>54</v>
      </c>
      <c r="S12" s="21">
        <f>7+4/60+38/3600</f>
        <v>7.0772222222222219</v>
      </c>
      <c r="T12" s="8" t="s">
        <v>76</v>
      </c>
      <c r="U12" s="8" t="s">
        <v>82</v>
      </c>
      <c r="V12" s="8">
        <v>1</v>
      </c>
      <c r="W12" s="8" t="s">
        <v>37</v>
      </c>
      <c r="X12" s="8" t="s">
        <v>37</v>
      </c>
      <c r="Y12" s="8" t="s">
        <v>91</v>
      </c>
    </row>
    <row r="13" spans="1:25" x14ac:dyDescent="0.25">
      <c r="A13" s="2" t="s">
        <v>83</v>
      </c>
      <c r="B13" s="23" t="s">
        <v>71</v>
      </c>
      <c r="C13" s="16">
        <v>1998282</v>
      </c>
      <c r="D13" s="9" t="s">
        <v>50</v>
      </c>
      <c r="E13" s="8" t="s">
        <v>72</v>
      </c>
      <c r="F13" s="8" t="str">
        <f>_xlfn.XLOOKUP(A13,[1]DataIndex!$F$14:$F$100,[1]DataIndex!$B$14:$B$100)</f>
        <v>P.52</v>
      </c>
      <c r="G13" s="8" t="s">
        <v>84</v>
      </c>
      <c r="H13" s="22">
        <v>1270</v>
      </c>
      <c r="I13" s="21">
        <v>-211.3</v>
      </c>
      <c r="J13" s="22">
        <v>1075</v>
      </c>
      <c r="K13" s="21">
        <v>-211.4</v>
      </c>
      <c r="L13" s="8">
        <v>1</v>
      </c>
      <c r="M13" s="8" t="s">
        <v>36</v>
      </c>
      <c r="N13" s="8" t="s">
        <v>75</v>
      </c>
      <c r="O13" s="8" t="s">
        <v>89</v>
      </c>
      <c r="P13" s="8">
        <v>12</v>
      </c>
      <c r="Q13" s="8">
        <v>12</v>
      </c>
      <c r="R13" s="8">
        <v>196.5</v>
      </c>
      <c r="S13" s="21">
        <v>90</v>
      </c>
      <c r="T13" s="8" t="s">
        <v>76</v>
      </c>
      <c r="U13" s="8" t="s">
        <v>76</v>
      </c>
      <c r="V13" s="8">
        <v>2</v>
      </c>
      <c r="W13" s="8" t="s">
        <v>37</v>
      </c>
      <c r="X13" s="8" t="s">
        <v>37</v>
      </c>
      <c r="Y13" s="8" t="s">
        <v>91</v>
      </c>
    </row>
    <row r="14" spans="1:25" x14ac:dyDescent="0.25">
      <c r="A14" s="2" t="s">
        <v>83</v>
      </c>
      <c r="B14" s="15"/>
      <c r="C14" s="16">
        <v>1998287</v>
      </c>
      <c r="D14" s="9" t="s">
        <v>50</v>
      </c>
      <c r="E14" s="8" t="s">
        <v>72</v>
      </c>
      <c r="F14" s="8" t="str">
        <f>_xlfn.XLOOKUP(A14,[1]DataIndex!$F$14:$F$100,[1]DataIndex!$B$14:$B$100)</f>
        <v>P.52</v>
      </c>
      <c r="G14" s="8" t="s">
        <v>85</v>
      </c>
      <c r="H14" s="22">
        <f t="shared" ref="H14:I14" si="3">J13</f>
        <v>1075</v>
      </c>
      <c r="I14" s="21">
        <f t="shared" si="3"/>
        <v>-211.4</v>
      </c>
      <c r="J14" s="22">
        <v>1031.4100000000001</v>
      </c>
      <c r="K14" s="21">
        <v>-191.7</v>
      </c>
      <c r="L14" s="8">
        <v>1</v>
      </c>
      <c r="M14" s="8" t="s">
        <v>36</v>
      </c>
      <c r="N14" s="8" t="s">
        <v>75</v>
      </c>
      <c r="O14" s="8" t="s">
        <v>89</v>
      </c>
      <c r="P14" s="8">
        <v>18</v>
      </c>
      <c r="Q14" s="8">
        <v>18</v>
      </c>
      <c r="R14" s="8">
        <v>49.7</v>
      </c>
      <c r="S14" s="21">
        <f>67+17/60+12/3600</f>
        <v>67.286666666666662</v>
      </c>
      <c r="T14" s="8" t="s">
        <v>76</v>
      </c>
      <c r="U14" s="8" t="s">
        <v>76</v>
      </c>
      <c r="V14" s="8">
        <v>2</v>
      </c>
      <c r="W14" s="8" t="s">
        <v>37</v>
      </c>
      <c r="X14" s="8" t="s">
        <v>37</v>
      </c>
      <c r="Y14" s="8" t="s">
        <v>91</v>
      </c>
    </row>
    <row r="15" spans="1:25" x14ac:dyDescent="0.25">
      <c r="A15" s="2" t="s">
        <v>83</v>
      </c>
      <c r="B15" s="15"/>
      <c r="C15" s="16">
        <v>1998284</v>
      </c>
      <c r="D15" s="9" t="s">
        <v>50</v>
      </c>
      <c r="E15" s="8" t="s">
        <v>72</v>
      </c>
      <c r="F15" s="8" t="str">
        <f>_xlfn.XLOOKUP(A15,[1]DataIndex!$F$14:$F$100,[1]DataIndex!$B$14:$B$100)</f>
        <v>P.52</v>
      </c>
      <c r="G15" s="8" t="s">
        <v>86</v>
      </c>
      <c r="H15" s="22">
        <f t="shared" ref="H15:H17" si="4">J14</f>
        <v>1031.4100000000001</v>
      </c>
      <c r="I15" s="21">
        <f t="shared" ref="I15:I17" si="5">K14</f>
        <v>-191.7</v>
      </c>
      <c r="J15" s="22">
        <v>1022</v>
      </c>
      <c r="K15" s="21">
        <v>-87</v>
      </c>
      <c r="L15" s="8">
        <v>1</v>
      </c>
      <c r="M15" s="8" t="s">
        <v>36</v>
      </c>
      <c r="N15" s="8" t="s">
        <v>75</v>
      </c>
      <c r="O15" s="8" t="s">
        <v>89</v>
      </c>
      <c r="P15" s="8">
        <v>24</v>
      </c>
      <c r="Q15" s="8">
        <v>24</v>
      </c>
      <c r="R15" s="8">
        <v>105</v>
      </c>
      <c r="S15" s="21">
        <f>4+35/60+17/3600</f>
        <v>4.5880555555555551</v>
      </c>
      <c r="T15" s="8" t="s">
        <v>76</v>
      </c>
      <c r="U15" s="8" t="s">
        <v>76</v>
      </c>
      <c r="V15" s="8">
        <v>2</v>
      </c>
      <c r="W15" s="8" t="s">
        <v>37</v>
      </c>
      <c r="X15" s="8" t="s">
        <v>37</v>
      </c>
      <c r="Y15" s="8" t="s">
        <v>91</v>
      </c>
    </row>
    <row r="16" spans="1:25" x14ac:dyDescent="0.25">
      <c r="A16" s="2" t="s">
        <v>83</v>
      </c>
      <c r="B16" s="15"/>
      <c r="C16" s="16">
        <v>1998281</v>
      </c>
      <c r="D16" s="9" t="s">
        <v>50</v>
      </c>
      <c r="E16" s="8" t="s">
        <v>72</v>
      </c>
      <c r="F16" s="8" t="str">
        <f>_xlfn.XLOOKUP(A16,[1]DataIndex!$F$14:$F$100,[1]DataIndex!$B$14:$B$100)</f>
        <v>P.52</v>
      </c>
      <c r="G16" s="8" t="s">
        <v>87</v>
      </c>
      <c r="H16" s="22">
        <f t="shared" si="4"/>
        <v>1022</v>
      </c>
      <c r="I16" s="21">
        <f t="shared" si="5"/>
        <v>-87</v>
      </c>
      <c r="J16" s="22">
        <v>1000</v>
      </c>
      <c r="K16" s="21">
        <v>-38.5</v>
      </c>
      <c r="L16" s="8">
        <v>1</v>
      </c>
      <c r="M16" s="8" t="s">
        <v>36</v>
      </c>
      <c r="N16" s="8" t="s">
        <v>75</v>
      </c>
      <c r="O16" s="8" t="s">
        <v>89</v>
      </c>
      <c r="P16" s="8">
        <v>24</v>
      </c>
      <c r="Q16" s="8">
        <v>24</v>
      </c>
      <c r="R16" s="8">
        <v>53.6</v>
      </c>
      <c r="S16" s="21">
        <f>24+41/60+8/3600</f>
        <v>24.685555555555556</v>
      </c>
      <c r="T16" s="8" t="s">
        <v>76</v>
      </c>
      <c r="U16" s="8" t="s">
        <v>76</v>
      </c>
      <c r="V16" s="8">
        <v>4</v>
      </c>
      <c r="W16" s="8" t="s">
        <v>37</v>
      </c>
      <c r="X16" s="8" t="s">
        <v>37</v>
      </c>
      <c r="Y16" s="8" t="s">
        <v>91</v>
      </c>
    </row>
    <row r="17" spans="1:25" x14ac:dyDescent="0.25">
      <c r="A17" s="2" t="s">
        <v>83</v>
      </c>
      <c r="B17" s="15"/>
      <c r="C17" s="16">
        <v>1998283</v>
      </c>
      <c r="D17" s="9" t="s">
        <v>50</v>
      </c>
      <c r="E17" s="8" t="s">
        <v>72</v>
      </c>
      <c r="F17" s="8" t="str">
        <f>_xlfn.XLOOKUP(A17,[1]DataIndex!$F$14:$F$100,[1]DataIndex!$B$14:$B$100)</f>
        <v>P.52</v>
      </c>
      <c r="G17" s="8" t="s">
        <v>88</v>
      </c>
      <c r="H17" s="22">
        <f t="shared" si="4"/>
        <v>1000</v>
      </c>
      <c r="I17" s="21">
        <f t="shared" si="5"/>
        <v>-38.5</v>
      </c>
      <c r="J17" s="22">
        <v>888.1</v>
      </c>
      <c r="K17" s="21">
        <v>-32.700000000000003</v>
      </c>
      <c r="L17" s="8">
        <v>1</v>
      </c>
      <c r="M17" s="8" t="s">
        <v>36</v>
      </c>
      <c r="N17" s="8" t="s">
        <v>75</v>
      </c>
      <c r="O17" s="8" t="s">
        <v>90</v>
      </c>
      <c r="P17" s="8">
        <v>24</v>
      </c>
      <c r="Q17" s="8">
        <v>24</v>
      </c>
      <c r="R17" s="8">
        <v>110.2</v>
      </c>
      <c r="S17" s="21">
        <f>86+39/60+2/3600</f>
        <v>86.650555555555556</v>
      </c>
      <c r="T17" s="8" t="s">
        <v>76</v>
      </c>
      <c r="U17" s="8" t="s">
        <v>77</v>
      </c>
      <c r="V17" s="8">
        <v>4</v>
      </c>
      <c r="W17" s="8" t="s">
        <v>37</v>
      </c>
      <c r="X17" s="8" t="s">
        <v>37</v>
      </c>
      <c r="Y17" s="8" t="s">
        <v>91</v>
      </c>
    </row>
  </sheetData>
  <mergeCells count="9">
    <mergeCell ref="O4:Q4"/>
    <mergeCell ref="O5:Q5"/>
    <mergeCell ref="R4:Y4"/>
    <mergeCell ref="R5:Y5"/>
    <mergeCell ref="B2:Y2"/>
    <mergeCell ref="B4:C4"/>
    <mergeCell ref="B5:C5"/>
    <mergeCell ref="D4:L4"/>
    <mergeCell ref="D5:L5"/>
  </mergeCells>
  <phoneticPr fontId="4" type="noConversion"/>
  <pageMargins left="0.7" right="0.7" top="0.75" bottom="0.75" header="0.3" footer="0.3"/>
  <pageSetup paperSize="17" scale="67" fitToHeight="0" orientation="landscape" horizontalDpi="1200" verticalDpi="1200" r:id="rId1"/>
  <headerFooter>
    <oddFooter>Page &amp;P of &amp;N</oddFooter>
  </headerFooter>
  <tableParts count="1">
    <tablePart r:id="rId2"/>
  </tablePart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CA2B8768-375C-4106-80A5-61551EA54539}">
          <x14:formula1>
            <xm:f>validation!$C$5:$C$11</xm:f>
          </x14:formula1>
          <xm:sqref>W8:X17</xm:sqref>
        </x14:dataValidation>
        <x14:dataValidation type="list" allowBlank="1" showInputMessage="1" showErrorMessage="1" xr:uid="{74B41876-7AFA-41C3-A05A-1FB94C3DD549}">
          <x14:formula1>
            <xm:f>validation!$B$17:$B$29</xm:f>
          </x14:formula1>
          <xm:sqref>D8:D17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8515A-7D2E-4E24-A872-4ABDE4511E22}">
  <dimension ref="B3:C30"/>
  <sheetViews>
    <sheetView showGridLines="0" workbookViewId="0">
      <selection activeCell="B18" sqref="B18"/>
    </sheetView>
  </sheetViews>
  <sheetFormatPr defaultRowHeight="15" x14ac:dyDescent="0.25"/>
  <cols>
    <col min="2" max="2" width="32.7109375" customWidth="1"/>
    <col min="3" max="3" width="19.7109375" customWidth="1"/>
    <col min="6" max="6" width="24" customWidth="1"/>
  </cols>
  <sheetData>
    <row r="3" spans="2:3" ht="34.5" customHeight="1" x14ac:dyDescent="0.3">
      <c r="B3" s="30" t="s">
        <v>44</v>
      </c>
      <c r="C3" s="30"/>
    </row>
    <row r="4" spans="2:3" x14ac:dyDescent="0.25">
      <c r="B4" s="13" t="s">
        <v>43</v>
      </c>
      <c r="C4" t="s">
        <v>42</v>
      </c>
    </row>
    <row r="5" spans="2:3" x14ac:dyDescent="0.25">
      <c r="B5" s="13" t="s">
        <v>30</v>
      </c>
      <c r="C5" t="s">
        <v>37</v>
      </c>
    </row>
    <row r="6" spans="2:3" x14ac:dyDescent="0.25">
      <c r="B6" s="13" t="s">
        <v>31</v>
      </c>
      <c r="C6" t="s">
        <v>47</v>
      </c>
    </row>
    <row r="7" spans="2:3" x14ac:dyDescent="0.25">
      <c r="B7" s="13" t="s">
        <v>32</v>
      </c>
      <c r="C7" t="s">
        <v>48</v>
      </c>
    </row>
    <row r="8" spans="2:3" x14ac:dyDescent="0.25">
      <c r="B8" s="13" t="s">
        <v>33</v>
      </c>
      <c r="C8" t="s">
        <v>38</v>
      </c>
    </row>
    <row r="9" spans="2:3" x14ac:dyDescent="0.25">
      <c r="B9" s="13" t="s">
        <v>34</v>
      </c>
      <c r="C9" t="s">
        <v>39</v>
      </c>
    </row>
    <row r="10" spans="2:3" x14ac:dyDescent="0.25">
      <c r="B10" s="13" t="s">
        <v>35</v>
      </c>
      <c r="C10" t="s">
        <v>40</v>
      </c>
    </row>
    <row r="11" spans="2:3" x14ac:dyDescent="0.25">
      <c r="B11" s="13" t="s">
        <v>36</v>
      </c>
      <c r="C11" t="s">
        <v>41</v>
      </c>
    </row>
    <row r="15" spans="2:3" ht="18.75" x14ac:dyDescent="0.3">
      <c r="B15" s="14" t="s">
        <v>49</v>
      </c>
    </row>
    <row r="16" spans="2:3" x14ac:dyDescent="0.25">
      <c r="B16" t="s">
        <v>62</v>
      </c>
    </row>
    <row r="17" spans="2:2" x14ac:dyDescent="0.25">
      <c r="B17" t="s">
        <v>66</v>
      </c>
    </row>
    <row r="18" spans="2:2" x14ac:dyDescent="0.25">
      <c r="B18" t="s">
        <v>50</v>
      </c>
    </row>
    <row r="19" spans="2:2" x14ac:dyDescent="0.25">
      <c r="B19" t="s">
        <v>51</v>
      </c>
    </row>
    <row r="20" spans="2:2" x14ac:dyDescent="0.25">
      <c r="B20" t="s">
        <v>52</v>
      </c>
    </row>
    <row r="21" spans="2:2" x14ac:dyDescent="0.25">
      <c r="B21" t="s">
        <v>53</v>
      </c>
    </row>
    <row r="22" spans="2:2" x14ac:dyDescent="0.25">
      <c r="B22" t="s">
        <v>54</v>
      </c>
    </row>
    <row r="23" spans="2:2" x14ac:dyDescent="0.25">
      <c r="B23" t="s">
        <v>55</v>
      </c>
    </row>
    <row r="24" spans="2:2" x14ac:dyDescent="0.25">
      <c r="B24" t="s">
        <v>63</v>
      </c>
    </row>
    <row r="25" spans="2:2" x14ac:dyDescent="0.25">
      <c r="B25" t="s">
        <v>56</v>
      </c>
    </row>
    <row r="26" spans="2:2" x14ac:dyDescent="0.25">
      <c r="B26" t="s">
        <v>57</v>
      </c>
    </row>
    <row r="27" spans="2:2" x14ac:dyDescent="0.25">
      <c r="B27" t="s">
        <v>58</v>
      </c>
    </row>
    <row r="28" spans="2:2" x14ac:dyDescent="0.25">
      <c r="B28" t="s">
        <v>59</v>
      </c>
    </row>
    <row r="29" spans="2:2" x14ac:dyDescent="0.25">
      <c r="B29" t="s">
        <v>60</v>
      </c>
    </row>
    <row r="30" spans="2:2" x14ac:dyDescent="0.25">
      <c r="B30" t="s">
        <v>61</v>
      </c>
    </row>
  </sheetData>
  <sheetProtection sheet="1" objects="1" scenarios="1"/>
  <mergeCells count="1">
    <mergeCell ref="B3:C3"/>
  </mergeCells>
  <phoneticPr fontId="4" type="noConversion"/>
  <pageMargins left="0.7" right="0.7" top="0.75" bottom="0.75" header="0.3" footer="0.3"/>
  <pageSetup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Visible xmlns="0c773121-5d00-48e1-96a9-303c9faef22c">true</Visible>
    <PublishingExpirationDate xmlns="http://schemas.microsoft.com/sharepoint/v3" xsi:nil="true"/>
    <Sort_x0020_Order xmlns="0c773121-5d00-48e1-96a9-303c9faef22c" xsi:nil="true"/>
    <PublishingStartDate xmlns="http://schemas.microsoft.com/sharepoint/v3" xsi:nil="true"/>
    <Category xmlns="0c773121-5d00-48e1-96a9-303c9faef22c">Drainage</Category>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174E3DFBAF432418E1F80E1E9B22FAB" ma:contentTypeVersion="9" ma:contentTypeDescription="Create a new document." ma:contentTypeScope="" ma:versionID="60e9356c881da18c5fa9aec38d8e3bd9">
  <xsd:schema xmlns:xsd="http://www.w3.org/2001/XMLSchema" xmlns:xs="http://www.w3.org/2001/XMLSchema" xmlns:p="http://schemas.microsoft.com/office/2006/metadata/properties" xmlns:ns1="http://schemas.microsoft.com/sharepoint/v3" xmlns:ns2="0c773121-5d00-48e1-96a9-303c9faef22c" xmlns:ns3="cdf5cfbf-cf86-4eb7-ac31-a9fd0075546e" targetNamespace="http://schemas.microsoft.com/office/2006/metadata/properties" ma:root="true" ma:fieldsID="4ed76013d7dac8769a848218e7589e12" ns1:_="" ns2:_="" ns3:_="">
    <xsd:import namespace="http://schemas.microsoft.com/sharepoint/v3"/>
    <xsd:import namespace="0c773121-5d00-48e1-96a9-303c9faef22c"/>
    <xsd:import namespace="cdf5cfbf-cf86-4eb7-ac31-a9fd0075546e"/>
    <xsd:element name="properties">
      <xsd:complexType>
        <xsd:sequence>
          <xsd:element name="documentManagement">
            <xsd:complexType>
              <xsd:all>
                <xsd:element ref="ns1:PublishingStartDate" minOccurs="0"/>
                <xsd:element ref="ns1:PublishingExpirationDate" minOccurs="0"/>
                <xsd:element ref="ns2:Category" minOccurs="0"/>
                <xsd:element ref="ns2:Sort_x0020_Order" minOccurs="0"/>
                <xsd:element ref="ns2:Visibl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internalName="PublishingStartDate">
      <xsd:simpleType>
        <xsd:restriction base="dms:Unknown"/>
      </xsd:simpleType>
    </xsd:element>
    <xsd:element name="PublishingExpirationDate" ma:index="9" nillable="true" ma:displayName="Scheduling End Date" ma:description=""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c773121-5d00-48e1-96a9-303c9faef22c" elementFormDefault="qualified">
    <xsd:import namespace="http://schemas.microsoft.com/office/2006/documentManagement/types"/>
    <xsd:import namespace="http://schemas.microsoft.com/office/infopath/2007/PartnerControls"/>
    <xsd:element name="Category" ma:index="11" nillable="true" ma:displayName="Category" ma:default="Roadway" ma:format="Dropdown" ma:internalName="Category">
      <xsd:simpleType>
        <xsd:restriction base="dms:Choice">
          <xsd:enumeration value="Roadway"/>
          <xsd:enumeration value="Bridges / Noise Walls"/>
          <xsd:enumeration value="Lighting"/>
          <xsd:enumeration value="Signs"/>
          <xsd:enumeration value="Pavement Marking"/>
          <xsd:enumeration value="Traffic Signals"/>
          <xsd:enumeration value="M.O.T."/>
          <xsd:enumeration value="Drainage"/>
          <xsd:enumeration value="Pavement"/>
          <xsd:enumeration value="Utilities"/>
          <xsd:enumeration value="Planning"/>
          <xsd:enumeration value="Drainage"/>
        </xsd:restriction>
      </xsd:simpleType>
    </xsd:element>
    <xsd:element name="Sort_x0020_Order" ma:index="12" nillable="true" ma:displayName="Sort Order" ma:internalName="Sort_x0020_Order">
      <xsd:simpleType>
        <xsd:restriction base="dms:Number"/>
      </xsd:simpleType>
    </xsd:element>
    <xsd:element name="Visible" ma:index="13" nillable="true" ma:displayName="Visible" ma:default="1" ma:internalName="Visibl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df5cfbf-cf86-4eb7-ac31-a9fd0075546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5B3C3B-A9C6-4004-A406-F519E1D86E10}">
  <ds:schemaRefs>
    <ds:schemaRef ds:uri="http://schemas.microsoft.com/office/2006/metadata/properties"/>
    <ds:schemaRef ds:uri="http://schemas.microsoft.com/office/infopath/2007/PartnerControls"/>
    <ds:schemaRef ds:uri="0c773121-5d00-48e1-96a9-303c9faef22c"/>
    <ds:schemaRef ds:uri="http://schemas.microsoft.com/sharepoint/v3"/>
  </ds:schemaRefs>
</ds:datastoreItem>
</file>

<file path=customXml/itemProps2.xml><?xml version="1.0" encoding="utf-8"?>
<ds:datastoreItem xmlns:ds="http://schemas.openxmlformats.org/officeDocument/2006/customXml" ds:itemID="{51898BB2-AB04-4F67-827E-0D6436AB83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c773121-5d00-48e1-96a9-303c9faef22c"/>
    <ds:schemaRef ds:uri="cdf5cfbf-cf86-4eb7-ac31-a9fd007554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302B38-28ED-479A-9AA7-531FA0E663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Instructions</vt:lpstr>
      <vt:lpstr>Structures</vt:lpstr>
      <vt:lpstr>Culverts-Conduit</vt:lpstr>
      <vt:lpstr>validation</vt:lpstr>
      <vt:lpstr>'Culverts-Conduit'!Print_Area</vt:lpstr>
      <vt:lpstr>Structures!Print_Area</vt:lpstr>
      <vt:lpstr>'Culverts-Conduit'!Print_Titles</vt:lpstr>
      <vt:lpstr>Structures!Print_Titles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CFN/SFN Reporting Spreadsheet to be summitted with Stage 2 Plans</dc:title>
  <dc:creator>Marburger, Cole T.</dc:creator>
  <cp:lastModifiedBy>Philips, Matthew</cp:lastModifiedBy>
  <cp:lastPrinted>2021-12-10T18:56:43Z</cp:lastPrinted>
  <dcterms:created xsi:type="dcterms:W3CDTF">2021-05-26T15:48:13Z</dcterms:created>
  <dcterms:modified xsi:type="dcterms:W3CDTF">2025-06-09T18:12:53Z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0x010100D174E3DFBAF432418E1F80E1E9B22FAB</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